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13515" windowHeight="11730" tabRatio="6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<sst xmlns="http://schemas.openxmlformats.org/spreadsheetml/2006/main" count="1061" uniqueCount="877">
  <si>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</si>
  <si>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</si>
  <si>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</si>
  <si>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</si>
  <si>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</si>
  <si>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</si>
  <si>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</si>
  <si>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</si>
  <si>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</si>
  <si>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</si>
  <si>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</si>
  <si>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</si>
  <si>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</si>
  <si>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</si>
  <si>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</si>
  <si>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</si>
  <si>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</si>
  <si>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</si>
  <si>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</si>
  <si>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</si>
  <si>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</si>
  <si>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</si>
  <si>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</si>
  <si>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</si>
  <si>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</si>
  <si>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</si>
  <si>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</si>
  <si>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</si>
  <si>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</si>
  <si>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</si>
  <si>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</si>
  <si>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</si>
  <si>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</si>
  <si>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</si>
  <si>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</si>
  <si>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</si>
  <si>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</si>
  <si>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</si>
  <si>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</si>
  <si>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</si>
  <si>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</si>
  <si>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</si>
  <si>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</si>
  <si>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</si>
  <si>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</si>
  <si>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</si>
  <si>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</si>
  <si>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</si>
  <si>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</si>
  <si>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</si>
  <si>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</si>
  <si>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</si>
  <si>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</si>
  <si>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</si>
  <si>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</si>
  <si>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</si>
  <si>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</si>
  <si>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</si>
  <si>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</si>
  <si>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</si>
  <si>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</si>
  <si>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</si>
  <si>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</si>
  <si>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</si>
  <si>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</si>
  <si>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</si>
  <si>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</si>
  <si>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</si>
  <si>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</si>
  <si>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</si>
  <si>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</si>
  <si>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</si>
  <si>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</si>
  <si>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</si>
  <si>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</si>
  <si>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</si>
  <si>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</si>
  <si>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</si>
  <si>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</si>
  <si>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</si>
  <si>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</si>
  <si>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</si>
  <si>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</si>
  <si>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</si>
  <si>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</si>
  <si>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</si>
  <si>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</si>
  <si>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</si>
  <si>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</si>
  <si>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</si>
  <si>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</si>
  <si>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</si>
  <si>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</si>
  <si>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</si>
  <si>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</si>
  <si>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</si>
  <si>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</si>
  <si>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</si>
  <si>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</si>
  <si>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</si>
  <si>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</si>
  <si>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</si>
  <si>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</si>
  <si>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</si>
  <si>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</si>
  <si>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</si>
  <si>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</si>
  <si>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</si>
  <si>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</si>
  <si>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</si>
  <si>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</si>
  <si>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</si>
  <si>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</si>
  <si>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</si>
  <si>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</si>
  <si>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</si>
  <si>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</si>
  <si>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</si>
  <si>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</si>
  <si>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</si>
  <si>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</si>
  <si>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</si>
  <si>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</si>
  <si>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</si>
  <si>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</si>
  <si>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</si>
  <si>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</si>
  <si>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</si>
  <si>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</si>
  <si>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</si>
  <si>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</si>
  <si>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</si>
  <si>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</si>
  <si>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</si>
  <si>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</si>
  <si>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</si>
  <si>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</si>
  <si>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</si>
  <si>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</si>
  <si>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</si>
  <si>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</si>
  <si>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</si>
  <si>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</si>
  <si>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</si>
  <si>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</si>
  <si>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</si>
  <si>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</si>
  <si>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</si>
  <si>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</si>
  <si>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</si>
  <si>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</si>
  <si>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</si>
  <si>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</si>
  <si>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</si>
  <si>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</si>
  <si>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</si>
  <si>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</si>
  <si>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</si>
  <si>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</si>
  <si>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</si>
  <si>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</si>
  <si>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</si>
  <si>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</si>
  <si>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</si>
  <si>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</si>
  <si>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</si>
  <si>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</si>
  <si>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</si>
  <si>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</si>
  <si>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</si>
  <si>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</si>
  <si>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</si>
  <si>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</si>
  <si>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</si>
  <si>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</si>
  <si>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</si>
  <si>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</si>
  <si>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</si>
  <si>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</si>
  <si>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</si>
  <si>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</si>
  <si>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</si>
  <si>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</si>
  <si>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</si>
  <si>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</si>
  <si>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</si>
  <si>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</si>
  <si>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</si>
  <si>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</si>
  <si>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</si>
  <si>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</si>
  <si>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</si>
  <si>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</si>
  <si>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</si>
  <si>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</si>
  <si>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</si>
  <si>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</si>
  <si>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</si>
  <si>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</si>
  <si>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</si>
  <si>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</si>
  <si>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</si>
  <si>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</si>
  <si>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</si>
  <si>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</si>
  <si>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</si>
  <si>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</si>
  <si>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</si>
  <si>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</si>
  <si>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</si>
  <si>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</si>
  <si>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</si>
  <si>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</si>
  <si>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</si>
  <si>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</si>
  <si>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</si>
  <si>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</si>
  <si>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</si>
  <si>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</si>
  <si>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</si>
  <si>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</si>
  <si>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</si>
  <si>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</si>
  <si>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</si>
  <si>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</si>
  <si>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</si>
  <si>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</si>
  <si>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</si>
  <si>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</si>
  <si>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</si>
  <si>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</si>
  <si>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</si>
  <si>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</si>
  <si>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</si>
  <si>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</si>
  <si>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</si>
  <si>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</si>
  <si>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</si>
  <si>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</si>
  <si>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</si>
  <si>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</si>
  <si>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</si>
  <si>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</si>
  <si>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</si>
  <si>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</si>
  <si>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</si>
  <si>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</si>
  <si>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</si>
  <si>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</si>
  <si>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</si>
  <si>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</si>
  <si>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</si>
  <si>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</si>
  <si>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</si>
  <si>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</si>
  <si>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</si>
  <si>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</si>
  <si>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</si>
  <si>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</si>
  <si>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</si>
  <si>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</si>
  <si>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</si>
  <si>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</si>
  <si>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</si>
  <si>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</si>
  <si>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</si>
  <si>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</si>
  <si>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</si>
  <si>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</si>
  <si>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</si>
  <si>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</si>
  <si>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</si>
  <si>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</si>
  <si>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</si>
  <si>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</si>
  <si>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</si>
  <si>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</si>
  <si>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</si>
  <si>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</si>
  <si>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</si>
  <si>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</si>
  <si>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</si>
  <si>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</si>
  <si>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</si>
  <si>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</si>
  <si>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</si>
  <si>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</si>
  <si>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</si>
  <si>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</si>
  <si>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</si>
  <si>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</si>
  <si>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</si>
  <si>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</si>
  <si>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</si>
  <si>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</si>
  <si>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</si>
  <si>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</si>
  <si>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</si>
  <si>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</si>
  <si>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</si>
  <si>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</si>
  <si>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</si>
  <si>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</si>
  <si>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</si>
  <si>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</si>
  <si>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</si>
  <si>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</si>
  <si>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</si>
  <si>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</si>
  <si>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</si>
  <si>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</si>
  <si>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</si>
  <si>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</si>
  <si>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</si>
  <si>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</si>
  <si>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</si>
  <si>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</si>
  <si>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</si>
  <si>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</si>
  <si>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</si>
  <si>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</si>
  <si>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</si>
  <si>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</si>
  <si>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</si>
  <si>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</si>
  <si>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</si>
  <si>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</si>
  <si>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</si>
  <si>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</si>
  <si>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</si>
  <si>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</si>
  <si>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</si>
  <si>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</si>
  <si>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</si>
  <si>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</si>
  <si>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</si>
  <si>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</si>
  <si>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</si>
  <si>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</si>
  <si>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</si>
  <si>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</si>
  <si>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</si>
  <si>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</si>
  <si>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</si>
  <si>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</si>
  <si>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</si>
  <si>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</si>
  <si>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</si>
  <si>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</si>
  <si>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</si>
  <si>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</si>
  <si>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</si>
  <si>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</si>
  <si>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</si>
  <si>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</si>
  <si>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</si>
  <si>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</si>
  <si>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</si>
  <si>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</si>
  <si>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</si>
  <si>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</si>
  <si>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</si>
  <si>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</si>
  <si>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</si>
  <si>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</si>
  <si>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</si>
  <si>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</si>
  <si>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</si>
  <si>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</si>
  <si>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</si>
  <si>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</si>
  <si>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</si>
  <si>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</si>
  <si>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</si>
  <si>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</si>
  <si>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</si>
  <si>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</si>
  <si>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</si>
  <si>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</si>
  <si>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</si>
  <si>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</si>
  <si>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</si>
  <si>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</si>
  <si>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</si>
  <si>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</si>
  <si>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</si>
  <si>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</si>
  <si>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</si>
  <si>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</si>
  <si>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</si>
  <si>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</si>
  <si>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</si>
  <si>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</si>
  <si>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</si>
  <si>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</si>
  <si>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</si>
  <si>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</si>
  <si>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</si>
  <si>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</si>
  <si>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</si>
  <si>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</si>
  <si>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</si>
  <si>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</si>
  <si>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</si>
  <si>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</si>
  <si>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</si>
  <si>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</si>
  <si>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</si>
  <si>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</si>
  <si>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</si>
  <si>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</si>
  <si>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</si>
  <si>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</si>
  <si>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</si>
  <si>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</si>
  <si>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</si>
  <si>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</si>
  <si>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</si>
  <si>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</si>
  <si>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</si>
  <si>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</si>
  <si>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</si>
  <si>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</si>
  <si>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</si>
  <si>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</si>
  <si>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</si>
  <si>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</si>
  <si>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</si>
  <si>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</si>
  <si>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</si>
  <si>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</si>
  <si>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</si>
  <si>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</si>
  <si>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</si>
  <si>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</si>
  <si>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</si>
  <si>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</si>
  <si>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</si>
  <si>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</si>
  <si>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</si>
  <si>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</si>
  <si>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</si>
  <si>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</si>
  <si>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</si>
  <si>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</si>
  <si>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</si>
  <si>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</si>
  <si>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</si>
  <si>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</si>
  <si>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</si>
  <si>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</si>
  <si>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</si>
  <si>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</si>
  <si>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</si>
  <si>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</si>
  <si>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</si>
  <si>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</si>
  <si>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</si>
  <si>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</si>
  <si>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</si>
  <si>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</si>
  <si>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</si>
  <si>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</si>
  <si>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</si>
  <si>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</si>
  <si>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</si>
  <si>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</si>
  <si>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</si>
  <si>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</si>
  <si>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</si>
  <si>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</si>
  <si>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</si>
  <si>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</si>
  <si>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</si>
  <si>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</si>
  <si>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</si>
  <si>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</si>
  <si>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</si>
  <si>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</si>
  <si>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</si>
  <si>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</si>
  <si>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</si>
  <si>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</si>
  <si>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</si>
  <si>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</si>
  <si>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</si>
  <si>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</si>
  <si>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</si>
  <si>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</si>
  <si>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</si>
  <si>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</si>
  <si>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</si>
  <si>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</si>
  <si>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</si>
  <si>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</si>
  <si>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</si>
  <si>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</si>
  <si>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</si>
  <si>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</si>
  <si>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</si>
  <si>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</si>
  <si>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</si>
  <si>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</si>
  <si>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</si>
  <si>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</si>
  <si>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</si>
  <si>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</si>
  <si>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</si>
  <si>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</si>
  <si>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</si>
  <si>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</si>
  <si>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</si>
  <si>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</si>
  <si>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</si>
  <si>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</si>
  <si>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</si>
  <si>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</si>
  <si>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</si>
  <si>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</si>
  <si>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</si>
  <si>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</si>
  <si>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</si>
  <si>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</si>
  <si>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</si>
  <si>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</si>
  <si>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</si>
  <si>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</si>
  <si>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</si>
  <si>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</si>
  <si>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</si>
  <si>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</si>
  <si>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</si>
  <si>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</si>
  <si>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</si>
  <si>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</si>
  <si>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</si>
  <si>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</si>
  <si>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</si>
  <si>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</si>
  <si>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</si>
  <si>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</si>
  <si>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</si>
  <si>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</si>
  <si>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</si>
  <si>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</si>
  <si>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</si>
  <si>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</si>
  <si>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</si>
  <si>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</si>
  <si>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</si>
  <si>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</si>
  <si>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</si>
  <si>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</si>
  <si>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</si>
  <si>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</si>
  <si>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</si>
  <si>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</si>
  <si>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</si>
  <si>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</si>
  <si>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</si>
  <si>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</si>
  <si>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</si>
  <si>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</si>
  <si>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</si>
  <si>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</si>
  <si>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</si>
  <si>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</si>
  <si>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</si>
  <si>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</si>
  <si>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</si>
  <si>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</si>
  <si>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</si>
  <si>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</si>
  <si>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</si>
  <si>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</si>
  <si>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</si>
  <si>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</si>
  <si>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</si>
  <si>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</si>
  <si>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</si>
  <si>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</si>
  <si>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</si>
  <si>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</si>
  <si>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</si>
  <si>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</si>
  <si>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</si>
  <si>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</si>
  <si>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</si>
  <si>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</si>
  <si>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</si>
  <si>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</si>
  <si>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</si>
  <si>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</si>
  <si>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</si>
  <si>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</si>
  <si>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</si>
  <si>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</si>
  <si>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</si>
  <si>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</si>
  <si>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</si>
  <si>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</si>
  <si>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</si>
  <si>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</si>
  <si>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</si>
  <si>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</si>
  <si>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</si>
  <si>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</si>
  <si>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</si>
  <si>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</si>
  <si>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</si>
  <si>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</si>
  <si>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</si>
  <si>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</si>
  <si>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</si>
  <si>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</si>
  <si>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</si>
  <si>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</si>
  <si>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</si>
  <si>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</si>
  <si>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</si>
  <si>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</si>
  <si>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</si>
  <si>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</si>
  <si>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</si>
  <si>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</si>
  <si>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</si>
  <si>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</si>
  <si>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</si>
  <si>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</si>
  <si>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</si>
  <si>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</si>
  <si>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</si>
  <si>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</si>
  <si>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</si>
  <si>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</si>
  <si>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</si>
  <si>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</si>
  <si>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</si>
  <si>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</si>
  <si>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</si>
  <si>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</si>
  <si>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</si>
  <si>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</si>
  <si>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</si>
  <si>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</si>
  <si>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</si>
  <si>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</si>
  <si>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</si>
  <si>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</si>
  <si>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</si>
  <si>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</si>
  <si>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</si>
  <si>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</si>
  <si>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</si>
  <si>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</si>
  <si>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</si>
  <si>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</si>
  <si>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</si>
  <si>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</si>
  <si>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</si>
  <si>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</si>
  <si>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</si>
  <si>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</si>
  <si>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</si>
  <si>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</si>
  <si>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</si>
  <si>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</si>
  <si>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</si>
  <si>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</si>
  <si>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</si>
  <si>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</si>
  <si>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</si>
  <si>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</si>
  <si>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</si>
  <si>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</si>
  <si>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</si>
  <si>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</si>
  <si>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</si>
  <si>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</si>
  <si>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</si>
  <si>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</si>
  <si>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</si>
  <si>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</si>
  <si>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</si>
  <si>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</si>
  <si>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</si>
  <si>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</si>
  <si>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</si>
  <si>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</si>
  <si>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</si>
  <si>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</si>
  <si>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</si>
  <si>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</si>
  <si>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</si>
  <si>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</si>
  <si>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</si>
  <si>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</si>
  <si>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</si>
  <si>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</si>
  <si>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</si>
  <si>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</si>
  <si>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</si>
  <si>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</si>
  <si>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</si>
  <si>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</si>
  <si>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</si>
  <si>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</si>
  <si>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</si>
  <si>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</si>
  <si>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</si>
  <si>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</si>
  <si>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</si>
  <si>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</si>
  <si>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</si>
  <si>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</si>
  <si>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</si>
  <si>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</si>
  <si>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</si>
  <si>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</si>
  <si>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</si>
  <si>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</si>
  <si>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</si>
  <si>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</si>
  <si>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</si>
  <si>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</si>
  <si>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</si>
  <si>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</si>
  <si>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</si>
  <si>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</si>
  <si>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</si>
  <si>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</si>
  <si>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</si>
  <si>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</si>
  <si>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</si>
  <si>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</si>
  <si>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</si>
  <si>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</si>
  <si>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</si>
  <si>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</si>
  <si>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</si>
  <si>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</si>
  <si>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</si>
  <si>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</si>
  <si>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</si>
  <si>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</si>
  <si>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</si>
  <si>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</si>
  <si>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</si>
  <si>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</si>
  <si>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</si>
  <si>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</si>
  <si>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</si>
  <si>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</si>
  <si>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</si>
  <si>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</si>
  <si>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</si>
  <si>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</si>
  <si>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</si>
  <si>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</si>
  <si>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</si>
  <si>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</si>
  <si>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</si>
  <si>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</si>
  <si>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</si>
  <si>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</si>
  <si>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</si>
  <si>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</si>
  <si>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</si>
  <si>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</si>
  <si>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</si>
  <si>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</si>
  <si>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</si>
  <si>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</si>
  <si>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</si>
  <si>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</si>
  <si>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</si>
  <si>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</si>
  <si>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</si>
  <si>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</si>
  <si>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</si>
  <si>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</si>
  <si>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</si>
  <si>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</si>
  <si>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</si>
  <si>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</si>
  <si>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</si>
  <si>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</si>
  <si>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</si>
  <si>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</si>
  <si>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</si>
  <si>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</si>
  <si>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</si>
  <si>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</si>
  <si>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</si>
  <si>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</si>
  <si>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</si>
  <si>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</si>
  <si>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</si>
  <si>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</si>
  <si>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</si>
  <si>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</si>
  <si>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</si>
  <si>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</si>
  <si>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</si>
  <si>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</si>
  <si>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</si>
  <si>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</si>
  <si>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</si>
  <si>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</si>
  <si>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</si>
  <si>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</si>
  <si>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</si>
  <si>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</si>
  <si>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</si>
  <si>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</si>
  <si>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</si>
  <si>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</si>
  <si>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</si>
  <si>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</si>
  <si>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</si>
  <si>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</si>
  <si>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</si>
  <si>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</si>
  <si>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</si>
  <si>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</si>
  <si>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</si>
  <si>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</si>
  <si>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</si>
  <si>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</si>
  <si>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</si>
  <si>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</si>
  <si>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</si>
  <si>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</si>
  <si>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</si>
  <si>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</si>
  <si>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</si>
  <si>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</si>
  <si>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</si>
  <si>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</si>
  <si>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</si>
  <si>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</si>
  <si>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</si>
  <si>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</si>
  <si>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</si>
  <si>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</si>
  <si>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</si>
  <si>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</si>
  <si>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</si>
  <si>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</si>
  <si>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</si>
  <si>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</si>
  <si>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</si>
  <si>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</si>
  <si>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</si>
  <si>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</si>
  <si>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</si>
  <si>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</si>
  <si>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</si>
  <si>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</si>
  <si>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</si>
  <si>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</si>
  <si>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</si>
  <si>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</si>
  <si>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</si>
  <si>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</si>
  <si>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</si>
  <si>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</si>
  <si>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Дата на съставяне:30.03.2020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</si>
  <si>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</si>
  <si>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</si>
  <si>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</si>
  <si>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</si>
  <si>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</si>
  <si>
    <t>Дата на съставяне:30.06.2020</t>
  </si>
  <si>
    <t>Дата на съставяне:  30.06.2020</t>
  </si>
  <si>
    <t>Дата  на съставяне: 30.06.2020</t>
  </si>
  <si>
    <t>Дата на съставяне: 30.06.2020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</si>
</sst>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right" vertical="center" wrapText="1"/>
    </xf>
    <xf numFmtId="0" fontId="60" fillId="0" borderId="39" xfId="0" applyFont="1" applyBorder="1" applyAlignment="1">
      <alignment horizontal="right" vertical="center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33" sqref="E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148111353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>
        <v>44012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</v>
      </c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</v>
      </c>
      <c r="D19" s="155">
        <f>SUM(D11:D18)</f>
        <v>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3888</v>
      </c>
      <c r="H21" s="156">
        <f>SUM(H22:H24)</f>
        <v>3888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3888</v>
      </c>
    </row>
    <row r="23" spans="1:13" ht="15">
      <c r="A23" s="235" t="s">
        <v>66</v>
      </c>
      <c r="B23" s="241" t="s">
        <v>67</v>
      </c>
      <c r="C23" s="151">
        <v>4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88</v>
      </c>
      <c r="D24" s="151">
        <v>95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408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500</v>
      </c>
      <c r="D27" s="155">
        <f>SUM(D23:D26)</f>
        <v>96</v>
      </c>
      <c r="E27" s="253" t="s">
        <v>83</v>
      </c>
      <c r="F27" s="242" t="s">
        <v>84</v>
      </c>
      <c r="G27" s="154">
        <f>SUM(G28:G30)</f>
        <v>6761</v>
      </c>
      <c r="H27" s="154">
        <f>SUM(H28:H30)</f>
        <v>6632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6761</v>
      </c>
      <c r="H28" s="152">
        <v>6632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</v>
      </c>
      <c r="H31" s="152">
        <v>129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6798</v>
      </c>
      <c r="H33" s="154">
        <f>H27+H31+H32</f>
        <v>6761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42151</v>
      </c>
      <c r="D34" s="155">
        <f>SUM(D35:D38)</f>
        <v>42151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42151</v>
      </c>
      <c r="D35" s="151">
        <v>42151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51043</v>
      </c>
      <c r="H36" s="154">
        <f>H25+H17+H33</f>
        <v>51006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42151</v>
      </c>
      <c r="D45" s="155">
        <f>D34+D39+D44</f>
        <v>42151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8617</v>
      </c>
      <c r="D47" s="151">
        <v>8238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8617</v>
      </c>
      <c r="D51" s="155">
        <f>SUM(D47:D50)</f>
        <v>8238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11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51297</v>
      </c>
      <c r="D55" s="155">
        <f>D19+D20+D21+D27+D32+D45+D51+D53+D54</f>
        <v>50500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480</v>
      </c>
      <c r="H61" s="154">
        <f>SUM(H62:H68)</f>
        <v>55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338</v>
      </c>
      <c r="H62" s="152">
        <v>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102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202</v>
      </c>
      <c r="D67" s="151">
        <v>555</v>
      </c>
      <c r="E67" s="237" t="s">
        <v>209</v>
      </c>
      <c r="F67" s="242" t="s">
        <v>210</v>
      </c>
      <c r="G67" s="152">
        <v>7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3</v>
      </c>
      <c r="H68" s="152">
        <v>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480</v>
      </c>
      <c r="H71" s="161">
        <f>H59+H60+H61+H69+H70</f>
        <v>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216</v>
      </c>
      <c r="D75" s="155">
        <f>SUM(D67:D74)</f>
        <v>555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480</v>
      </c>
      <c r="H79" s="162">
        <f>H71+H74+H75+H76</f>
        <v>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226</v>
      </c>
      <c r="D93" s="155">
        <f>D64+D75+D84+D91+D92</f>
        <v>561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51523</v>
      </c>
      <c r="D94" s="164">
        <f>D93+D55</f>
        <v>51061</v>
      </c>
      <c r="E94" s="449" t="s">
        <v>270</v>
      </c>
      <c r="F94" s="289" t="s">
        <v>271</v>
      </c>
      <c r="G94" s="165">
        <f>G36+G39+G55+G79</f>
        <v>51523</v>
      </c>
      <c r="H94" s="165">
        <f>H36+H39+H55+H79</f>
        <v>51061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50" sqref="D50:H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БГ  АГРО  АД</v>
      </c>
      <c r="C2" s="587"/>
      <c r="D2" s="587"/>
      <c r="E2" s="587"/>
      <c r="F2" s="589" t="s">
        <v>2</v>
      </c>
      <c r="G2" s="589"/>
      <c r="H2" s="526">
        <f>'справка №1-БАЛАНС'!H3</f>
        <v>148111353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44012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117</v>
      </c>
      <c r="D10" s="46">
        <v>110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</v>
      </c>
      <c r="D11" s="46">
        <v>8</v>
      </c>
      <c r="E11" s="300" t="s">
        <v>293</v>
      </c>
      <c r="F11" s="549" t="s">
        <v>294</v>
      </c>
      <c r="G11" s="550">
        <v>275</v>
      </c>
      <c r="H11" s="550">
        <v>218</v>
      </c>
    </row>
    <row r="12" spans="1:8" ht="12">
      <c r="A12" s="298" t="s">
        <v>295</v>
      </c>
      <c r="B12" s="299" t="s">
        <v>296</v>
      </c>
      <c r="C12" s="46">
        <v>185</v>
      </c>
      <c r="D12" s="46">
        <v>176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20</v>
      </c>
      <c r="D13" s="46">
        <v>21</v>
      </c>
      <c r="E13" s="301" t="s">
        <v>51</v>
      </c>
      <c r="F13" s="551" t="s">
        <v>300</v>
      </c>
      <c r="G13" s="548">
        <f>SUM(G9:G12)</f>
        <v>275</v>
      </c>
      <c r="H13" s="548">
        <f>SUM(H9:H12)</f>
        <v>218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335</v>
      </c>
      <c r="D19" s="49">
        <f>SUM(D9:D15)+D16</f>
        <v>318</v>
      </c>
      <c r="E19" s="304" t="s">
        <v>317</v>
      </c>
      <c r="F19" s="552" t="s">
        <v>318</v>
      </c>
      <c r="G19" s="550">
        <v>97</v>
      </c>
      <c r="H19" s="550">
        <v>113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97</v>
      </c>
      <c r="H24" s="548">
        <f>SUM(H19:H23)</f>
        <v>113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335</v>
      </c>
      <c r="D28" s="50">
        <f>D26+D19</f>
        <v>319</v>
      </c>
      <c r="E28" s="127" t="s">
        <v>339</v>
      </c>
      <c r="F28" s="554" t="s">
        <v>340</v>
      </c>
      <c r="G28" s="548">
        <f>G13+G15+G24</f>
        <v>372</v>
      </c>
      <c r="H28" s="548">
        <f>H13+H15+H24</f>
        <v>331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37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335</v>
      </c>
      <c r="D33" s="49">
        <f>D28-D31+D32</f>
        <v>319</v>
      </c>
      <c r="E33" s="127" t="s">
        <v>353</v>
      </c>
      <c r="F33" s="554" t="s">
        <v>354</v>
      </c>
      <c r="G33" s="53">
        <f>G32-G31+G28</f>
        <v>372</v>
      </c>
      <c r="H33" s="53">
        <f>H32-H31+H28</f>
        <v>331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37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37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37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372</v>
      </c>
      <c r="D42" s="53">
        <f>D33+D35+D39</f>
        <v>331</v>
      </c>
      <c r="E42" s="128" t="s">
        <v>380</v>
      </c>
      <c r="F42" s="129" t="s">
        <v>381</v>
      </c>
      <c r="G42" s="53">
        <f>G39+G33</f>
        <v>372</v>
      </c>
      <c r="H42" s="53">
        <f>H39+H33</f>
        <v>331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44012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D27" sqref="D27:D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44012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723</v>
      </c>
      <c r="D10" s="54">
        <v>242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-558</f>
        <v>-558</v>
      </c>
      <c r="D11" s="54">
        <f>-140</f>
        <v>-140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-211</f>
        <v>-211</v>
      </c>
      <c r="D13" s="54">
        <f>-196</f>
        <v>-196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-32</f>
        <v>-32</v>
      </c>
      <c r="D14" s="54">
        <f>-23</f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f>-4</f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f>-3</f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-78</v>
      </c>
      <c r="D20" s="55">
        <f>SUM(D10:D19)</f>
        <v>-124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-477</f>
        <v>-477</v>
      </c>
      <c r="D24" s="54">
        <f>-1632</f>
        <v>-1632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458</v>
      </c>
      <c r="D25" s="54">
        <v>1638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97</v>
      </c>
      <c r="D26" s="54">
        <v>121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78</v>
      </c>
      <c r="D32" s="55">
        <f>SUM(D22:D31)</f>
        <v>127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>
        <v>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44" sqref="L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БГ  АГРО 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44012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3888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6761</v>
      </c>
      <c r="J11" s="58">
        <f>'справка №1-БАЛАНС'!H29+'справка №1-БАЛАНС'!H32</f>
        <v>0</v>
      </c>
      <c r="K11" s="60"/>
      <c r="L11" s="344">
        <f>SUM(C11:K11)</f>
        <v>51006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3888</v>
      </c>
      <c r="G15" s="61">
        <f t="shared" si="2"/>
        <v>0</v>
      </c>
      <c r="H15" s="61">
        <f t="shared" si="2"/>
        <v>0</v>
      </c>
      <c r="I15" s="61">
        <f t="shared" si="2"/>
        <v>6761</v>
      </c>
      <c r="J15" s="61">
        <f t="shared" si="2"/>
        <v>0</v>
      </c>
      <c r="K15" s="61">
        <f t="shared" si="2"/>
        <v>0</v>
      </c>
      <c r="L15" s="344">
        <f t="shared" si="1"/>
        <v>51006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37</v>
      </c>
      <c r="J16" s="345">
        <f>+'справка №1-БАЛАНС'!G32</f>
        <v>0</v>
      </c>
      <c r="K16" s="60"/>
      <c r="L16" s="344">
        <f t="shared" si="1"/>
        <v>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0</v>
      </c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6798</v>
      </c>
      <c r="J29" s="59">
        <f t="shared" si="6"/>
        <v>0</v>
      </c>
      <c r="K29" s="59">
        <f t="shared" si="6"/>
        <v>0</v>
      </c>
      <c r="L29" s="344">
        <f t="shared" si="1"/>
        <v>51043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6798</v>
      </c>
      <c r="J32" s="59">
        <f t="shared" si="7"/>
        <v>0</v>
      </c>
      <c r="K32" s="59">
        <f t="shared" si="7"/>
        <v>0</v>
      </c>
      <c r="L32" s="344">
        <f t="shared" si="1"/>
        <v>51043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599" t="s">
        <v>384</v>
      </c>
      <c r="B2" s="600"/>
      <c r="C2" s="601" t="str">
        <f>'справка №1-БАЛАНС'!E3</f>
        <v>БГ  АГРО 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599" t="s">
        <v>5</v>
      </c>
      <c r="B3" s="600"/>
      <c r="C3" s="602">
        <f>'справка №1-БАЛАНС'!E5</f>
        <v>44012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28</v>
      </c>
      <c r="E11" s="189"/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27</v>
      </c>
      <c r="L11" s="65">
        <v>1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>
        <v>2</v>
      </c>
      <c r="F14" s="189"/>
      <c r="G14" s="74">
        <f t="shared" si="2"/>
        <v>19</v>
      </c>
      <c r="H14" s="65"/>
      <c r="I14" s="65"/>
      <c r="J14" s="74">
        <f t="shared" si="3"/>
        <v>19</v>
      </c>
      <c r="K14" s="65">
        <v>14</v>
      </c>
      <c r="L14" s="65">
        <v>1</v>
      </c>
      <c r="M14" s="65"/>
      <c r="N14" s="74">
        <f t="shared" si="4"/>
        <v>15</v>
      </c>
      <c r="O14" s="65"/>
      <c r="P14" s="65"/>
      <c r="Q14" s="74">
        <f t="shared" si="0"/>
        <v>15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14</v>
      </c>
      <c r="E15" s="457"/>
      <c r="F15" s="457"/>
      <c r="G15" s="74">
        <f t="shared" si="2"/>
        <v>14</v>
      </c>
      <c r="H15" s="458"/>
      <c r="I15" s="458"/>
      <c r="J15" s="74">
        <f t="shared" si="3"/>
        <v>14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59</v>
      </c>
      <c r="E17" s="194">
        <f>SUM(E9:E16)</f>
        <v>2</v>
      </c>
      <c r="F17" s="194">
        <f>SUM(F9:F16)</f>
        <v>0</v>
      </c>
      <c r="G17" s="74">
        <f t="shared" si="2"/>
        <v>61</v>
      </c>
      <c r="H17" s="75">
        <f>SUM(H9:H16)</f>
        <v>0</v>
      </c>
      <c r="I17" s="75">
        <f>SUM(I9:I16)</f>
        <v>0</v>
      </c>
      <c r="J17" s="74">
        <f t="shared" si="3"/>
        <v>61</v>
      </c>
      <c r="K17" s="75">
        <f>SUM(K9:K16)</f>
        <v>41</v>
      </c>
      <c r="L17" s="75">
        <f>SUM(L9:L16)</f>
        <v>2</v>
      </c>
      <c r="M17" s="75">
        <f>SUM(M9:M16)</f>
        <v>0</v>
      </c>
      <c r="N17" s="74">
        <f t="shared" si="4"/>
        <v>43</v>
      </c>
      <c r="O17" s="75">
        <f>SUM(O9:O16)</f>
        <v>0</v>
      </c>
      <c r="P17" s="75">
        <f>SUM(P9:P16)</f>
        <v>0</v>
      </c>
      <c r="Q17" s="74">
        <f t="shared" si="5"/>
        <v>43</v>
      </c>
      <c r="R17" s="74">
        <f t="shared" si="6"/>
        <v>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4</v>
      </c>
      <c r="E21" s="189"/>
      <c r="F21" s="189"/>
      <c r="G21" s="74">
        <f t="shared" si="2"/>
        <v>4</v>
      </c>
      <c r="H21" s="65"/>
      <c r="I21" s="65"/>
      <c r="J21" s="74">
        <f t="shared" si="3"/>
        <v>4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128</v>
      </c>
      <c r="E22" s="189">
        <v>2</v>
      </c>
      <c r="F22" s="189"/>
      <c r="G22" s="74">
        <f t="shared" si="2"/>
        <v>130</v>
      </c>
      <c r="H22" s="65"/>
      <c r="I22" s="65"/>
      <c r="J22" s="74">
        <f t="shared" si="3"/>
        <v>130</v>
      </c>
      <c r="K22" s="65">
        <v>36</v>
      </c>
      <c r="L22" s="65">
        <v>6</v>
      </c>
      <c r="M22" s="65"/>
      <c r="N22" s="74">
        <f t="shared" si="4"/>
        <v>42</v>
      </c>
      <c r="O22" s="65"/>
      <c r="P22" s="65"/>
      <c r="Q22" s="74">
        <f t="shared" si="5"/>
        <v>42</v>
      </c>
      <c r="R22" s="74">
        <f t="shared" si="6"/>
        <v>88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408</v>
      </c>
      <c r="F24" s="189"/>
      <c r="G24" s="74">
        <f t="shared" si="2"/>
        <v>408</v>
      </c>
      <c r="H24" s="65"/>
      <c r="I24" s="65"/>
      <c r="J24" s="74">
        <f t="shared" si="3"/>
        <v>408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408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132</v>
      </c>
      <c r="E25" s="190">
        <f aca="true" t="shared" si="7" ref="E25:P25">SUM(E21:E24)</f>
        <v>410</v>
      </c>
      <c r="F25" s="190">
        <f t="shared" si="7"/>
        <v>0</v>
      </c>
      <c r="G25" s="67">
        <f t="shared" si="2"/>
        <v>542</v>
      </c>
      <c r="H25" s="66">
        <f t="shared" si="7"/>
        <v>0</v>
      </c>
      <c r="I25" s="66">
        <f t="shared" si="7"/>
        <v>0</v>
      </c>
      <c r="J25" s="67">
        <f t="shared" si="3"/>
        <v>542</v>
      </c>
      <c r="K25" s="66">
        <f t="shared" si="7"/>
        <v>36</v>
      </c>
      <c r="L25" s="66">
        <f t="shared" si="7"/>
        <v>6</v>
      </c>
      <c r="M25" s="66">
        <f t="shared" si="7"/>
        <v>0</v>
      </c>
      <c r="N25" s="67">
        <f t="shared" si="4"/>
        <v>42</v>
      </c>
      <c r="O25" s="66">
        <f t="shared" si="7"/>
        <v>0</v>
      </c>
      <c r="P25" s="66">
        <f t="shared" si="7"/>
        <v>0</v>
      </c>
      <c r="Q25" s="67">
        <f t="shared" si="5"/>
        <v>42</v>
      </c>
      <c r="R25" s="67">
        <f t="shared" si="6"/>
        <v>500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42151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42151</v>
      </c>
      <c r="H27" s="70">
        <f t="shared" si="8"/>
        <v>0</v>
      </c>
      <c r="I27" s="70">
        <f t="shared" si="8"/>
        <v>0</v>
      </c>
      <c r="J27" s="71">
        <f t="shared" si="3"/>
        <v>42151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42151</v>
      </c>
      <c r="E28" s="189"/>
      <c r="F28" s="189"/>
      <c r="G28" s="74">
        <f t="shared" si="2"/>
        <v>42151</v>
      </c>
      <c r="H28" s="65"/>
      <c r="I28" s="65"/>
      <c r="J28" s="74">
        <f t="shared" si="3"/>
        <v>42151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42151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42151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42151</v>
      </c>
      <c r="H38" s="75">
        <f t="shared" si="12"/>
        <v>0</v>
      </c>
      <c r="I38" s="75">
        <f t="shared" si="12"/>
        <v>0</v>
      </c>
      <c r="J38" s="74">
        <f t="shared" si="3"/>
        <v>42151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42342</v>
      </c>
      <c r="E40" s="438">
        <f>E17+E18+E19+E25+E38+E39</f>
        <v>412</v>
      </c>
      <c r="F40" s="438">
        <f aca="true" t="shared" si="13" ref="F40:R40">F17+F18+F19+F25+F38+F39</f>
        <v>0</v>
      </c>
      <c r="G40" s="438">
        <f t="shared" si="13"/>
        <v>42754</v>
      </c>
      <c r="H40" s="438">
        <f t="shared" si="13"/>
        <v>0</v>
      </c>
      <c r="I40" s="438">
        <f t="shared" si="13"/>
        <v>0</v>
      </c>
      <c r="J40" s="438">
        <f t="shared" si="13"/>
        <v>42754</v>
      </c>
      <c r="K40" s="438">
        <f t="shared" si="13"/>
        <v>77</v>
      </c>
      <c r="L40" s="438">
        <f t="shared" si="13"/>
        <v>8</v>
      </c>
      <c r="M40" s="438">
        <f t="shared" si="13"/>
        <v>0</v>
      </c>
      <c r="N40" s="438">
        <f t="shared" si="13"/>
        <v>85</v>
      </c>
      <c r="O40" s="438">
        <f t="shared" si="13"/>
        <v>0</v>
      </c>
      <c r="P40" s="438">
        <f t="shared" si="13"/>
        <v>0</v>
      </c>
      <c r="Q40" s="438">
        <f t="shared" si="13"/>
        <v>85</v>
      </c>
      <c r="R40" s="438">
        <f t="shared" si="13"/>
        <v>42669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21" t="str">
        <f>'справка №1-БАЛАНС'!E3</f>
        <v>БГ  АГРО  АД</v>
      </c>
      <c r="C3" s="622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44012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8617</v>
      </c>
      <c r="D11" s="119">
        <f>SUM(D12:D14)</f>
        <v>0</v>
      </c>
      <c r="E11" s="120">
        <f>SUM(E12:E14)</f>
        <v>8617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8617</v>
      </c>
      <c r="D12" s="108"/>
      <c r="E12" s="120">
        <f aca="true" t="shared" si="0" ref="E12:E42">C12-D12</f>
        <v>8617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8617</v>
      </c>
      <c r="D19" s="104">
        <f>D11+D15+D16</f>
        <v>0</v>
      </c>
      <c r="E19" s="118">
        <f>E11+E15+E16</f>
        <v>8617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11</v>
      </c>
      <c r="D21" s="108"/>
      <c r="E21" s="120">
        <f t="shared" si="0"/>
        <v>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202</v>
      </c>
      <c r="D24" s="119">
        <f>SUM(D25:D27)</f>
        <v>202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195</v>
      </c>
      <c r="D25" s="108">
        <v>195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</v>
      </c>
      <c r="D26" s="108">
        <v>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8848</v>
      </c>
      <c r="D44" s="103">
        <f>D43+D21+D19+D9</f>
        <v>220</v>
      </c>
      <c r="E44" s="118">
        <f>E43+E21+E19+E9</f>
        <v>8628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338</v>
      </c>
      <c r="D71" s="105">
        <f>SUM(D72:D74)</f>
        <v>338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338</v>
      </c>
      <c r="D72" s="108">
        <v>338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142</v>
      </c>
      <c r="D85" s="104">
        <f>SUM(D86:D90)+D94</f>
        <v>142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102</v>
      </c>
      <c r="D87" s="108">
        <v>102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480</v>
      </c>
      <c r="D96" s="104">
        <f>D85+D80+D75+D71+D95</f>
        <v>480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480</v>
      </c>
      <c r="D97" s="104">
        <f>D96+D68+D66</f>
        <v>480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БГ  АГРО 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148111353</v>
      </c>
    </row>
    <row r="5" spans="1:9" ht="15">
      <c r="A5" s="501" t="s">
        <v>5</v>
      </c>
      <c r="B5" s="624">
        <f>'справка №1-БАЛАНС'!E5</f>
        <v>44012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БГ  АГРО  АД</v>
      </c>
      <c r="C5" s="630"/>
      <c r="D5" s="630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31">
        <f>'справка №1-БАЛАНС'!E5</f>
        <v>44012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33677</v>
      </c>
      <c r="D12" s="441">
        <v>100</v>
      </c>
      <c r="E12" s="441"/>
      <c r="F12" s="443">
        <f>C12-E12</f>
        <v>33677</v>
      </c>
    </row>
    <row r="13" spans="1:6" ht="12.75">
      <c r="A13" s="36" t="s">
        <v>869</v>
      </c>
      <c r="B13" s="37"/>
      <c r="C13" s="441">
        <v>38</v>
      </c>
      <c r="D13" s="441">
        <v>100</v>
      </c>
      <c r="E13" s="441"/>
      <c r="F13" s="443">
        <f aca="true" t="shared" si="0" ref="F13:F26">C13-E13</f>
        <v>38</v>
      </c>
    </row>
    <row r="14" spans="1:6" ht="12.75">
      <c r="A14" s="36" t="s">
        <v>870</v>
      </c>
      <c r="B14" s="37"/>
      <c r="C14" s="441">
        <v>30</v>
      </c>
      <c r="D14" s="441">
        <v>100</v>
      </c>
      <c r="E14" s="441"/>
      <c r="F14" s="443">
        <f t="shared" si="0"/>
        <v>30</v>
      </c>
    </row>
    <row r="15" spans="1:6" ht="12.75">
      <c r="A15" s="36" t="s">
        <v>871</v>
      </c>
      <c r="B15" s="37"/>
      <c r="C15" s="441">
        <v>7104</v>
      </c>
      <c r="D15" s="441">
        <v>100</v>
      </c>
      <c r="E15" s="441"/>
      <c r="F15" s="443">
        <f t="shared" si="0"/>
        <v>7104</v>
      </c>
    </row>
    <row r="16" spans="1:6" ht="12.75">
      <c r="A16" s="36" t="s">
        <v>872</v>
      </c>
      <c r="B16" s="37"/>
      <c r="C16" s="441">
        <v>1302</v>
      </c>
      <c r="D16" s="441">
        <v>100</v>
      </c>
      <c r="E16" s="441"/>
      <c r="F16" s="443">
        <f t="shared" si="0"/>
        <v>1302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42151</v>
      </c>
      <c r="D27" s="429"/>
      <c r="E27" s="429">
        <f>SUM(E12:E26)</f>
        <v>0</v>
      </c>
      <c r="F27" s="442">
        <f>SUM(F12:F26)</f>
        <v>42151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42151</v>
      </c>
      <c r="D79" s="429"/>
      <c r="E79" s="429">
        <f>E78+E61+E44+E27</f>
        <v>0</v>
      </c>
      <c r="F79" s="442">
        <f>F78+F61+F44+F27</f>
        <v>42151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L13:L25"/>
  <sheetViews>
    <sheetView zoomScalePageLayoutView="0" workbookViewId="0" topLeftCell="A1">
      <selection activeCell="L25" sqref="L25"/>
    </sheetView>
  </sheetViews>
  <sheetFormatPr defaultColWidth="9.00390625" defaultRowHeight="12.75"/>
  <sheetData>
    <row r="13" ht="15.75">
      <c r="L13" s="576"/>
    </row>
    <row r="14" ht="15.75">
      <c r="L14" s="576"/>
    </row>
    <row r="15" ht="15.75">
      <c r="L15" s="576"/>
    </row>
    <row r="16" ht="15.75">
      <c r="L16" s="576"/>
    </row>
    <row r="17" ht="15.75">
      <c r="L17" s="576"/>
    </row>
    <row r="18" ht="15.75">
      <c r="L18" s="576"/>
    </row>
    <row r="19" ht="15.75">
      <c r="L19" s="576"/>
    </row>
    <row r="20" ht="15.75">
      <c r="L20" s="576"/>
    </row>
    <row r="21" ht="15.75">
      <c r="L21" s="576"/>
    </row>
    <row r="22" ht="15.75">
      <c r="L22" s="576"/>
    </row>
    <row r="23" ht="15.75">
      <c r="L23" s="576"/>
    </row>
    <row r="24" ht="16.5" thickBot="1">
      <c r="L24" s="576"/>
    </row>
    <row r="25" ht="16.5" thickBot="1">
      <c r="L25" s="577"/>
    </row>
    <row r="26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2020-07-22T07:12:04Z</cp:lastPrinted>
  <dcterms:created xsi:type="dcterms:W3CDTF">2000-06-29T12:02:40Z</dcterms:created>
  <dcterms:modified xsi:type="dcterms:W3CDTF">2020-07-22T07:48:12Z</dcterms:modified>
  <cp:category/>
  <cp:version/>
  <cp:contentType/>
  <cp:contentStatus/>
</cp:coreProperties>
</file>