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6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<sst xmlns="http://schemas.openxmlformats.org/spreadsheetml/2006/main" count="1870" uniqueCount="666">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</sst>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8" fillId="33" borderId="18" xfId="62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0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5" borderId="19" xfId="62" applyNumberFormat="1" applyFont="1" applyFill="1" applyBorder="1" applyAlignment="1" applyProtection="1">
      <alignment vertical="top"/>
      <protection locked="0"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9" fillId="33" borderId="18" xfId="62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1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8" fillId="33" borderId="18" xfId="62" applyNumberFormat="1" applyFont="1" applyFill="1" applyBorder="1" applyAlignment="1" applyProtection="1">
      <alignment vertical="top" wrapText="1"/>
      <protection/>
    </xf>
    <xf numFmtId="49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0" fontId="8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8" fillId="33" borderId="15" xfId="62" applyNumberFormat="1" applyFont="1" applyFill="1" applyBorder="1" applyAlignment="1" applyProtection="1">
      <alignment vertical="top" wrapText="1"/>
      <protection/>
    </xf>
    <xf numFmtId="0" fontId="9" fillId="33" borderId="21" xfId="62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0" fontId="8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49" fontId="3" fillId="34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9" fillId="33" borderId="21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8" fillId="33" borderId="23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0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3" fillId="0" borderId="19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8" fillId="0" borderId="18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0" fillId="0" borderId="21" xfId="64" applyFont="1" applyBorder="1" applyAlignment="1" applyProtection="1">
      <alignment horizontal="right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5" xfId="63" applyFont="1" applyBorder="1" applyAlignment="1" applyProtection="1">
      <alignment wrapText="1"/>
      <protection/>
    </xf>
    <xf numFmtId="3" fontId="4" fillId="35" borderId="26" xfId="62" applyNumberFormat="1" applyFont="1" applyFill="1" applyBorder="1" applyAlignment="1" applyProtection="1">
      <alignment vertical="top"/>
      <protection locked="0"/>
    </xf>
    <xf numFmtId="3" fontId="4" fillId="35" borderId="27" xfId="62" applyNumberFormat="1" applyFont="1" applyFill="1" applyBorder="1" applyAlignment="1" applyProtection="1">
      <alignment vertical="top"/>
      <protection locked="0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0" fontId="10" fillId="0" borderId="15" xfId="63" applyFont="1" applyBorder="1" applyAlignment="1" applyProtection="1">
      <alignment wrapText="1"/>
      <protection/>
    </xf>
    <xf numFmtId="49" fontId="10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5" xfId="63" applyFont="1" applyBorder="1" applyAlignment="1" applyProtection="1">
      <alignment horizontal="right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6" xfId="63" applyNumberFormat="1" applyFont="1" applyBorder="1" applyAlignment="1" applyProtection="1">
      <alignment horizontal="center" wrapText="1"/>
      <protection/>
    </xf>
    <xf numFmtId="0" fontId="3" fillId="0" borderId="21" xfId="63" applyFont="1" applyBorder="1" applyAlignment="1" applyProtection="1">
      <alignment horizontal="right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4" fillId="35" borderId="29" xfId="62" applyNumberFormat="1" applyFont="1" applyFill="1" applyBorder="1" applyAlignment="1" applyProtection="1">
      <alignment vertical="top"/>
      <protection locked="0"/>
    </xf>
    <xf numFmtId="3" fontId="4" fillId="35" borderId="30" xfId="62" applyNumberFormat="1" applyFont="1" applyFill="1" applyBorder="1" applyAlignment="1" applyProtection="1">
      <alignment vertical="top"/>
      <protection locked="0"/>
    </xf>
    <xf numFmtId="0" fontId="3" fillId="0" borderId="23" xfId="63" applyFont="1" applyBorder="1" applyAlignment="1" applyProtection="1">
      <alignment wrapText="1"/>
      <protection/>
    </xf>
    <xf numFmtId="49" fontId="3" fillId="0" borderId="24" xfId="63" applyNumberFormat="1" applyFont="1" applyBorder="1" applyAlignment="1" applyProtection="1">
      <alignment horizontal="center" wrapText="1"/>
      <protection/>
    </xf>
    <xf numFmtId="0" fontId="10" fillId="0" borderId="31" xfId="63" applyFont="1" applyBorder="1" applyAlignment="1" applyProtection="1">
      <alignment wrapText="1"/>
      <protection/>
    </xf>
    <xf numFmtId="49" fontId="10" fillId="0" borderId="32" xfId="63" applyNumberFormat="1" applyFont="1" applyBorder="1" applyAlignment="1" applyProtection="1">
      <alignment horizontal="center" wrapText="1"/>
      <protection/>
    </xf>
    <xf numFmtId="0" fontId="4" fillId="0" borderId="28" xfId="63" applyFont="1" applyBorder="1" applyAlignment="1" applyProtection="1">
      <alignment wrapText="1"/>
      <protection/>
    </xf>
    <xf numFmtId="0" fontId="10" fillId="0" borderId="23" xfId="63" applyFont="1" applyBorder="1" applyAlignment="1" applyProtection="1">
      <alignment wrapText="1"/>
      <protection/>
    </xf>
    <xf numFmtId="49" fontId="10" fillId="0" borderId="24" xfId="63" applyNumberFormat="1" applyFont="1" applyBorder="1" applyAlignment="1" applyProtection="1">
      <alignment horizontal="center" wrapText="1"/>
      <protection/>
    </xf>
    <xf numFmtId="3" fontId="3" fillId="0" borderId="24" xfId="63" applyNumberFormat="1" applyFont="1" applyFill="1" applyBorder="1" applyAlignment="1" applyProtection="1">
      <alignment wrapText="1"/>
      <protection/>
    </xf>
    <xf numFmtId="3" fontId="3" fillId="0" borderId="33" xfId="63" applyNumberFormat="1" applyFont="1" applyFill="1" applyBorder="1" applyAlignment="1" applyProtection="1">
      <alignment wrapText="1"/>
      <protection/>
    </xf>
    <xf numFmtId="3" fontId="10" fillId="35" borderId="32" xfId="62" applyNumberFormat="1" applyFont="1" applyFill="1" applyBorder="1" applyAlignment="1" applyProtection="1">
      <alignment vertical="top"/>
      <protection locked="0"/>
    </xf>
    <xf numFmtId="3" fontId="10" fillId="35" borderId="34" xfId="62" applyNumberFormat="1" applyFont="1" applyFill="1" applyBorder="1" applyAlignment="1" applyProtection="1">
      <alignment vertical="top"/>
      <protection locked="0"/>
    </xf>
    <xf numFmtId="3" fontId="10" fillId="0" borderId="24" xfId="63" applyNumberFormat="1" applyFont="1" applyFill="1" applyBorder="1" applyAlignment="1" applyProtection="1">
      <alignment wrapText="1"/>
      <protection/>
    </xf>
    <xf numFmtId="3" fontId="10" fillId="0" borderId="33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9" xfId="62" applyNumberFormat="1" applyFont="1" applyFill="1" applyBorder="1" applyAlignment="1" applyProtection="1">
      <alignment vertical="center"/>
      <protection locked="0"/>
    </xf>
    <xf numFmtId="3" fontId="4" fillId="35" borderId="20" xfId="62" applyNumberFormat="1" applyFont="1" applyFill="1" applyBorder="1" applyAlignment="1" applyProtection="1">
      <alignment vertical="center"/>
      <protection locked="0"/>
    </xf>
    <xf numFmtId="3" fontId="4" fillId="35" borderId="22" xfId="62" applyNumberFormat="1" applyFont="1" applyFill="1" applyBorder="1" applyAlignment="1" applyProtection="1">
      <alignment vertical="center"/>
      <protection locked="0"/>
    </xf>
    <xf numFmtId="0" fontId="12" fillId="33" borderId="18" xfId="62" applyFont="1" applyFill="1" applyBorder="1" applyAlignment="1" applyProtection="1">
      <alignment vertical="top" wrapText="1"/>
      <protection/>
    </xf>
    <xf numFmtId="1" fontId="12" fillId="33" borderId="18" xfId="62" applyNumberFormat="1" applyFont="1" applyFill="1" applyBorder="1" applyAlignment="1" applyProtection="1">
      <alignment vertical="top"/>
      <protection/>
    </xf>
    <xf numFmtId="0" fontId="8" fillId="33" borderId="21" xfId="62" applyNumberFormat="1" applyFont="1" applyFill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3" fontId="3" fillId="35" borderId="19" xfId="62" applyNumberFormat="1" applyFont="1" applyFill="1" applyBorder="1" applyAlignment="1" applyProtection="1">
      <alignment vertical="top"/>
      <protection locked="0"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9" xfId="62" applyNumberFormat="1" applyFont="1" applyFill="1" applyBorder="1" applyAlignment="1" applyProtection="1">
      <alignment vertical="top"/>
      <protection locked="0"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8" xfId="62" applyFont="1" applyFill="1" applyBorder="1" applyAlignment="1" applyProtection="1">
      <alignment horizontal="center" vertical="top" wrapText="1"/>
      <protection/>
    </xf>
    <xf numFmtId="0" fontId="8" fillId="33" borderId="18" xfId="62" applyFont="1" applyFill="1" applyBorder="1" applyAlignment="1" applyProtection="1">
      <alignment horizontal="center" vertical="top" wrapText="1"/>
      <protection/>
    </xf>
    <xf numFmtId="1" fontId="12" fillId="33" borderId="18" xfId="62" applyNumberFormat="1" applyFont="1" applyFill="1" applyBorder="1" applyAlignment="1" applyProtection="1">
      <alignment horizontal="center" vertical="top"/>
      <protection/>
    </xf>
    <xf numFmtId="1" fontId="12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8" fillId="33" borderId="23" xfId="62" applyFont="1" applyFill="1" applyBorder="1" applyAlignment="1" applyProtection="1">
      <alignment vertical="center" wrapText="1"/>
      <protection/>
    </xf>
    <xf numFmtId="49" fontId="3" fillId="0" borderId="24" xfId="62" applyNumberFormat="1" applyFont="1" applyBorder="1" applyAlignment="1" applyProtection="1">
      <alignment horizontal="right" vertical="center" wrapText="1"/>
      <protection/>
    </xf>
    <xf numFmtId="1" fontId="3" fillId="0" borderId="24" xfId="62" applyNumberFormat="1" applyFont="1" applyBorder="1" applyAlignment="1" applyProtection="1">
      <alignment horizontal="right" vertical="center" wrapText="1"/>
      <protection/>
    </xf>
    <xf numFmtId="0" fontId="8" fillId="33" borderId="21" xfId="62" applyFont="1" applyFill="1" applyBorder="1" applyAlignment="1" applyProtection="1">
      <alignment vertical="top" wrapText="1"/>
      <protection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4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4" borderId="34" xfId="65" applyFont="1" applyFill="1" applyBorder="1" applyAlignment="1" applyProtection="1">
      <alignment horizontal="center" vertical="center" wrapText="1"/>
      <protection/>
    </xf>
    <xf numFmtId="0" fontId="3" fillId="34" borderId="30" xfId="65" applyFont="1" applyFill="1" applyBorder="1" applyAlignment="1" applyProtection="1">
      <alignment horizontal="centerContinuous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7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4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vertical="center" wrapText="1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5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5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6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2" applyNumberFormat="1" applyFont="1" applyFill="1" applyBorder="1" applyAlignment="1" applyProtection="1">
      <alignment vertical="top"/>
      <protection locked="0"/>
    </xf>
    <xf numFmtId="3" fontId="3" fillId="35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0" fontId="67" fillId="37" borderId="36" xfId="66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6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9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9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center" wrapText="1"/>
      <protection/>
    </xf>
    <xf numFmtId="3" fontId="3" fillId="0" borderId="33" xfId="62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19" xfId="61" applyNumberFormat="1" applyFont="1" applyFill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9" xfId="62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9" xfId="62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9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2" xfId="64" applyNumberFormat="1" applyFont="1" applyBorder="1" applyAlignment="1" applyProtection="1">
      <alignment vertical="center"/>
      <protection/>
    </xf>
    <xf numFmtId="3" fontId="3" fillId="35" borderId="19" xfId="62" applyNumberFormat="1" applyFont="1" applyFill="1" applyBorder="1" applyAlignment="1" applyProtection="1">
      <alignment vertical="center"/>
      <protection locked="0"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3" fontId="10" fillId="35" borderId="19" xfId="62" applyNumberFormat="1" applyFont="1" applyFill="1" applyBorder="1" applyAlignment="1" applyProtection="1">
      <alignment vertical="center"/>
      <protection locked="0"/>
    </xf>
    <xf numFmtId="4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6" applyFont="1" applyBorder="1" applyAlignment="1" applyProtection="1">
      <alignment horizontal="centerContinuous" vertical="center" wrapText="1"/>
      <protection/>
    </xf>
    <xf numFmtId="0" fontId="4" fillId="0" borderId="42" xfId="66" applyFont="1" applyBorder="1" applyAlignment="1" applyProtection="1">
      <alignment horizontal="centerContinuous" vertical="center" wrapText="1"/>
      <protection/>
    </xf>
    <xf numFmtId="49" fontId="76" fillId="0" borderId="41" xfId="66" applyNumberFormat="1" applyFont="1" applyFill="1" applyBorder="1" applyAlignment="1" applyProtection="1">
      <alignment horizontal="centerContinuous"/>
      <protection/>
    </xf>
    <xf numFmtId="0" fontId="77" fillId="0" borderId="42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1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6" applyNumberFormat="1" applyFont="1" applyFill="1" applyBorder="1" applyAlignment="1" applyProtection="1">
      <alignment/>
      <protection locked="0"/>
    </xf>
    <xf numFmtId="49" fontId="20" fillId="35" borderId="11" xfId="56" applyNumberFormat="1" applyFont="1" applyFill="1" applyBorder="1" applyAlignment="1" applyProtection="1">
      <alignment/>
      <protection locked="0"/>
    </xf>
    <xf numFmtId="49" fontId="20" fillId="35" borderId="14" xfId="56" applyNumberFormat="1" applyFont="1" applyFill="1" applyBorder="1" applyAlignment="1" applyProtection="1">
      <alignment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8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2" xfId="65" applyNumberFormat="1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44926</v>
      </c>
    </row>
    <row r="2" spans="1:27" ht="15.75">
      <c r="A2" s="423" t="s">
        <v>650</v>
      </c>
      <c r="B2" s="418"/>
      <c r="Z2" s="432">
        <v>2</v>
      </c>
      <c r="AA2" s="433">
        <f>IF(ISBLANK(_pdeReportingDate),"",_pdeReportingDate)</f>
        <v>44984</v>
      </c>
    </row>
    <row r="3" spans="1:27" ht="15.75">
      <c r="A3" s="419" t="s">
        <v>624</v>
      </c>
      <c r="B3" s="420"/>
      <c r="Z3" s="432">
        <v>3</v>
      </c>
      <c r="AA3" s="433" t="str">
        <f>IF(ISBLANK(_authorName),"",_authorName)</f>
        <v>Булконсулт ЕООД Теодора Николаева Василева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44984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34" t="s">
        <v>661</v>
      </c>
    </row>
    <row r="24" spans="1:2" ht="15.75">
      <c r="A24" s="10" t="s">
        <v>584</v>
      </c>
      <c r="B24" s="435" t="s">
        <v>662</v>
      </c>
    </row>
    <row r="25" spans="1:2" ht="15.75">
      <c r="A25" s="7" t="s">
        <v>587</v>
      </c>
      <c r="B25" s="436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C93" sqref="C9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148111353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26131</v>
      </c>
      <c r="D12" s="118">
        <v>25740</v>
      </c>
      <c r="E12" s="66" t="s">
        <v>25</v>
      </c>
      <c r="F12" s="69" t="s">
        <v>26</v>
      </c>
      <c r="G12" s="118">
        <v>40357</v>
      </c>
      <c r="H12" s="118">
        <v>40357</v>
      </c>
    </row>
    <row r="13" spans="1:8" ht="15.75">
      <c r="A13" s="66" t="s">
        <v>27</v>
      </c>
      <c r="B13" s="68" t="s">
        <v>28</v>
      </c>
      <c r="C13" s="119">
        <v>13505</v>
      </c>
      <c r="D13" s="118">
        <v>13732</v>
      </c>
      <c r="E13" s="66" t="s">
        <v>525</v>
      </c>
      <c r="F13" s="69" t="s">
        <v>29</v>
      </c>
      <c r="G13" s="118">
        <v>40357</v>
      </c>
      <c r="H13" s="118">
        <v>40357</v>
      </c>
    </row>
    <row r="14" spans="1:8" ht="15.75">
      <c r="A14" s="66" t="s">
        <v>30</v>
      </c>
      <c r="B14" s="68" t="s">
        <v>31</v>
      </c>
      <c r="C14" s="119">
        <v>27048</v>
      </c>
      <c r="D14" s="118">
        <v>30301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2459</v>
      </c>
      <c r="D16" s="118">
        <v>2637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1274</v>
      </c>
      <c r="D17" s="118">
        <v>548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2041</v>
      </c>
      <c r="D18" s="118">
        <v>1202</v>
      </c>
      <c r="E18" s="249" t="s">
        <v>47</v>
      </c>
      <c r="F18" s="248" t="s">
        <v>48</v>
      </c>
      <c r="G18" s="347">
        <f>G12+G15+G16+G17</f>
        <v>40357</v>
      </c>
      <c r="H18" s="348">
        <f>H12+H15+H16+H17</f>
        <v>40357</v>
      </c>
    </row>
    <row r="19" spans="1:8" ht="15.75">
      <c r="A19" s="66" t="s">
        <v>49</v>
      </c>
      <c r="B19" s="68" t="s">
        <v>50</v>
      </c>
      <c r="C19" s="119">
        <v>19186</v>
      </c>
      <c r="D19" s="118">
        <v>20387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91644</v>
      </c>
      <c r="D20" s="336">
        <f>SUM(D12:D19)</f>
        <v>94547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>
        <v>607</v>
      </c>
      <c r="D22" s="245">
        <v>773</v>
      </c>
      <c r="E22" s="123" t="s">
        <v>62</v>
      </c>
      <c r="F22" s="69" t="s">
        <v>63</v>
      </c>
      <c r="G22" s="351">
        <f>SUM(G23:G25)</f>
        <v>3927</v>
      </c>
      <c r="H22" s="352">
        <f>SUM(H23:H25)</f>
        <v>3905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3927</v>
      </c>
      <c r="H23" s="118">
        <v>3905</v>
      </c>
    </row>
    <row r="24" spans="1:13" ht="15.75">
      <c r="A24" s="66" t="s">
        <v>67</v>
      </c>
      <c r="B24" s="68" t="s">
        <v>68</v>
      </c>
      <c r="C24" s="119">
        <v>243</v>
      </c>
      <c r="D24" s="118">
        <v>273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>
        <v>30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3927</v>
      </c>
      <c r="H26" s="336">
        <f>H20+H21+H22</f>
        <v>3905</v>
      </c>
      <c r="M26" s="74"/>
    </row>
    <row r="27" spans="1:8" ht="15.75">
      <c r="A27" s="66" t="s">
        <v>79</v>
      </c>
      <c r="B27" s="68" t="s">
        <v>80</v>
      </c>
      <c r="C27" s="119">
        <v>250</v>
      </c>
      <c r="D27" s="118">
        <v>174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493</v>
      </c>
      <c r="D28" s="336">
        <f>SUM(D24:D27)</f>
        <v>477</v>
      </c>
      <c r="E28" s="124" t="s">
        <v>84</v>
      </c>
      <c r="F28" s="69" t="s">
        <v>85</v>
      </c>
      <c r="G28" s="333">
        <f>SUM(G29:G31)</f>
        <v>28999</v>
      </c>
      <c r="H28" s="334">
        <f>SUM(H29:H31)</f>
        <v>25857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28999</v>
      </c>
      <c r="H29" s="118">
        <v>25857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8996</v>
      </c>
      <c r="H32" s="118">
        <v>9621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37995</v>
      </c>
      <c r="H34" s="336">
        <f>H28+H32+H33</f>
        <v>35478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82279</v>
      </c>
      <c r="H37" s="338">
        <f>H26+H18+H34</f>
        <v>79740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6323</v>
      </c>
      <c r="H45" s="118">
        <v>5479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12774</v>
      </c>
      <c r="H49" s="118">
        <v>13651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19097</v>
      </c>
      <c r="H50" s="334">
        <f>SUM(H44:H49)</f>
        <v>19130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129</v>
      </c>
      <c r="H52" s="118">
        <v>83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367</v>
      </c>
      <c r="H54" s="118">
        <v>416</v>
      </c>
    </row>
    <row r="55" spans="1:8" ht="15.75">
      <c r="A55" s="76" t="s">
        <v>166</v>
      </c>
      <c r="B55" s="72" t="s">
        <v>167</v>
      </c>
      <c r="C55" s="246">
        <v>402</v>
      </c>
      <c r="D55" s="247">
        <v>256</v>
      </c>
      <c r="E55" s="66" t="s">
        <v>168</v>
      </c>
      <c r="F55" s="71" t="s">
        <v>169</v>
      </c>
      <c r="G55" s="119">
        <v>143</v>
      </c>
      <c r="H55" s="118">
        <v>174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93146</v>
      </c>
      <c r="D56" s="340">
        <f>D20+D21+D22+D28+D33+D46+D52+D54+D55</f>
        <v>96053</v>
      </c>
      <c r="E56" s="76" t="s">
        <v>529</v>
      </c>
      <c r="F56" s="75" t="s">
        <v>172</v>
      </c>
      <c r="G56" s="337">
        <f>G50+G52+G53+G54+G55</f>
        <v>19736</v>
      </c>
      <c r="H56" s="338">
        <f>H50+H52+H53+H54+H55</f>
        <v>19803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6213</v>
      </c>
      <c r="D59" s="118">
        <v>1925</v>
      </c>
      <c r="E59" s="123" t="s">
        <v>180</v>
      </c>
      <c r="F59" s="254" t="s">
        <v>181</v>
      </c>
      <c r="G59" s="119">
        <v>53883</v>
      </c>
      <c r="H59" s="118">
        <v>40035</v>
      </c>
    </row>
    <row r="60" spans="1:13" ht="15.75">
      <c r="A60" s="66" t="s">
        <v>178</v>
      </c>
      <c r="B60" s="68" t="s">
        <v>179</v>
      </c>
      <c r="C60" s="119">
        <v>24050</v>
      </c>
      <c r="D60" s="118">
        <v>11871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23691</v>
      </c>
      <c r="D61" s="118">
        <v>18217</v>
      </c>
      <c r="E61" s="122" t="s">
        <v>188</v>
      </c>
      <c r="F61" s="69" t="s">
        <v>189</v>
      </c>
      <c r="G61" s="333">
        <f>SUM(G62:G68)</f>
        <v>5357</v>
      </c>
      <c r="H61" s="334">
        <f>SUM(H62:H68)</f>
        <v>3127</v>
      </c>
    </row>
    <row r="62" spans="1:13" ht="15.75">
      <c r="A62" s="66" t="s">
        <v>186</v>
      </c>
      <c r="B62" s="70" t="s">
        <v>187</v>
      </c>
      <c r="C62" s="119">
        <v>8497</v>
      </c>
      <c r="D62" s="118">
        <v>5853</v>
      </c>
      <c r="E62" s="122" t="s">
        <v>192</v>
      </c>
      <c r="F62" s="69" t="s">
        <v>193</v>
      </c>
      <c r="G62" s="119">
        <v>56</v>
      </c>
      <c r="H62" s="118">
        <v>122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465</v>
      </c>
      <c r="H64" s="118">
        <v>1588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62451</v>
      </c>
      <c r="D65" s="336">
        <f>SUM(D59:D64)</f>
        <v>37866</v>
      </c>
      <c r="E65" s="66" t="s">
        <v>201</v>
      </c>
      <c r="F65" s="69" t="s">
        <v>202</v>
      </c>
      <c r="G65" s="119">
        <v>3571</v>
      </c>
      <c r="H65" s="118">
        <v>229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821</v>
      </c>
      <c r="H66" s="118">
        <v>650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199</v>
      </c>
      <c r="H67" s="118">
        <v>227</v>
      </c>
    </row>
    <row r="68" spans="1:8" ht="15.75">
      <c r="A68" s="66" t="s">
        <v>206</v>
      </c>
      <c r="B68" s="68" t="s">
        <v>207</v>
      </c>
      <c r="C68" s="119">
        <v>255</v>
      </c>
      <c r="D68" s="118">
        <v>3</v>
      </c>
      <c r="E68" s="66" t="s">
        <v>212</v>
      </c>
      <c r="F68" s="69" t="s">
        <v>213</v>
      </c>
      <c r="G68" s="119">
        <v>245</v>
      </c>
      <c r="H68" s="118">
        <v>311</v>
      </c>
    </row>
    <row r="69" spans="1:8" ht="15.75">
      <c r="A69" s="66" t="s">
        <v>210</v>
      </c>
      <c r="B69" s="68" t="s">
        <v>211</v>
      </c>
      <c r="C69" s="119">
        <v>6678</v>
      </c>
      <c r="D69" s="118">
        <v>6454</v>
      </c>
      <c r="E69" s="123" t="s">
        <v>79</v>
      </c>
      <c r="F69" s="69" t="s">
        <v>216</v>
      </c>
      <c r="G69" s="119">
        <v>4287</v>
      </c>
      <c r="H69" s="118">
        <v>6382</v>
      </c>
    </row>
    <row r="70" spans="1:8" ht="15.75">
      <c r="A70" s="66" t="s">
        <v>214</v>
      </c>
      <c r="B70" s="68" t="s">
        <v>215</v>
      </c>
      <c r="C70" s="119">
        <v>1381</v>
      </c>
      <c r="D70" s="118">
        <v>6259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77</v>
      </c>
      <c r="D71" s="118"/>
      <c r="E71" s="242" t="s">
        <v>47</v>
      </c>
      <c r="F71" s="71" t="s">
        <v>223</v>
      </c>
      <c r="G71" s="335">
        <f>G59+G60+G61+G69+G70</f>
        <v>63527</v>
      </c>
      <c r="H71" s="336">
        <f>H59+H60+H61+H69+H70</f>
        <v>49544</v>
      </c>
    </row>
    <row r="72" spans="1:8" ht="15.75">
      <c r="A72" s="66" t="s">
        <v>221</v>
      </c>
      <c r="B72" s="68" t="s">
        <v>222</v>
      </c>
      <c r="C72" s="119"/>
      <c r="D72" s="118">
        <v>231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1102</v>
      </c>
      <c r="D73" s="118">
        <v>441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41</v>
      </c>
      <c r="D75" s="118">
        <v>1176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9534</v>
      </c>
      <c r="D76" s="336">
        <f>SUM(D68:D75)</f>
        <v>14564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31</v>
      </c>
      <c r="H77" s="247">
        <v>31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63558</v>
      </c>
      <c r="H79" s="338">
        <f>H71+H73+H75+H77</f>
        <v>49575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8</v>
      </c>
      <c r="D88" s="118">
        <v>22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126</v>
      </c>
      <c r="D89" s="118">
        <v>165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134</v>
      </c>
      <c r="D92" s="336">
        <f>SUM(D88:D91)</f>
        <v>187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308</v>
      </c>
      <c r="D93" s="247">
        <v>448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72427</v>
      </c>
      <c r="D94" s="340">
        <f>D65+D76+D85+D92+D93</f>
        <v>53065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165573</v>
      </c>
      <c r="D95" s="342">
        <f>D94+D56</f>
        <v>149118</v>
      </c>
      <c r="E95" s="150" t="s">
        <v>605</v>
      </c>
      <c r="F95" s="257" t="s">
        <v>268</v>
      </c>
      <c r="G95" s="341">
        <f>G37+G40+G56+G79</f>
        <v>165573</v>
      </c>
      <c r="H95" s="342">
        <f>H37+H40+H56+H79</f>
        <v>149118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7" t="s">
        <v>638</v>
      </c>
      <c r="B98" s="438">
        <f>pdeReportingDate</f>
        <v>44984</v>
      </c>
      <c r="C98" s="438"/>
      <c r="D98" s="438"/>
      <c r="E98" s="438"/>
      <c r="F98" s="438"/>
      <c r="G98" s="438"/>
      <c r="H98" s="438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9" t="str">
        <f>authorName</f>
        <v>Булконсулт ЕООД Теодора Николаева Василева</v>
      </c>
      <c r="C100" s="439"/>
      <c r="D100" s="439"/>
      <c r="E100" s="439"/>
      <c r="F100" s="439"/>
      <c r="G100" s="439"/>
      <c r="H100" s="439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9"/>
      <c r="B103" s="437" t="s">
        <v>640</v>
      </c>
      <c r="C103" s="437"/>
      <c r="D103" s="437"/>
      <c r="E103" s="437"/>
      <c r="M103" s="74"/>
    </row>
    <row r="104" spans="1:5" ht="21.75" customHeight="1">
      <c r="A104" s="429"/>
      <c r="B104" s="437" t="s">
        <v>640</v>
      </c>
      <c r="C104" s="437"/>
      <c r="D104" s="437"/>
      <c r="E104" s="437"/>
    </row>
    <row r="105" spans="1:13" ht="21.75" customHeight="1">
      <c r="A105" s="429"/>
      <c r="B105" s="437" t="s">
        <v>640</v>
      </c>
      <c r="C105" s="437"/>
      <c r="D105" s="437"/>
      <c r="E105" s="437"/>
      <c r="M105" s="74"/>
    </row>
    <row r="106" spans="1:5" ht="21.75" customHeight="1">
      <c r="A106" s="429"/>
      <c r="B106" s="437" t="s">
        <v>640</v>
      </c>
      <c r="C106" s="437"/>
      <c r="D106" s="437"/>
      <c r="E106" s="437"/>
    </row>
    <row r="107" spans="1:13" ht="21.75" customHeight="1">
      <c r="A107" s="429"/>
      <c r="B107" s="437"/>
      <c r="C107" s="437"/>
      <c r="D107" s="437"/>
      <c r="E107" s="437"/>
      <c r="M107" s="74"/>
    </row>
    <row r="108" spans="1:5" ht="21.75" customHeight="1">
      <c r="A108" s="429"/>
      <c r="B108" s="437"/>
      <c r="C108" s="437"/>
      <c r="D108" s="437"/>
      <c r="E108" s="437"/>
    </row>
    <row r="109" spans="1:13" ht="21.75" customHeight="1">
      <c r="A109" s="429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C19" sqref="C1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БГ АГРО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148111353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13076</v>
      </c>
      <c r="D12" s="237">
        <v>9271</v>
      </c>
      <c r="E12" s="116" t="s">
        <v>277</v>
      </c>
      <c r="F12" s="161" t="s">
        <v>278</v>
      </c>
      <c r="G12" s="237">
        <v>22728</v>
      </c>
      <c r="H12" s="237">
        <v>13677</v>
      </c>
    </row>
    <row r="13" spans="1:8" ht="15.75">
      <c r="A13" s="116" t="s">
        <v>279</v>
      </c>
      <c r="B13" s="112" t="s">
        <v>280</v>
      </c>
      <c r="C13" s="237">
        <v>8604</v>
      </c>
      <c r="D13" s="237">
        <v>6851</v>
      </c>
      <c r="E13" s="116" t="s">
        <v>281</v>
      </c>
      <c r="F13" s="161" t="s">
        <v>282</v>
      </c>
      <c r="G13" s="237">
        <v>83148</v>
      </c>
      <c r="H13" s="237">
        <v>133563</v>
      </c>
    </row>
    <row r="14" spans="1:8" ht="15.75">
      <c r="A14" s="116" t="s">
        <v>283</v>
      </c>
      <c r="B14" s="112" t="s">
        <v>284</v>
      </c>
      <c r="C14" s="237">
        <v>12284</v>
      </c>
      <c r="D14" s="237">
        <v>9936</v>
      </c>
      <c r="E14" s="166" t="s">
        <v>285</v>
      </c>
      <c r="F14" s="161" t="s">
        <v>286</v>
      </c>
      <c r="G14" s="237">
        <v>3350</v>
      </c>
      <c r="H14" s="237">
        <v>2019</v>
      </c>
    </row>
    <row r="15" spans="1:8" ht="15.75">
      <c r="A15" s="116" t="s">
        <v>287</v>
      </c>
      <c r="B15" s="112" t="s">
        <v>288</v>
      </c>
      <c r="C15" s="237">
        <v>10637</v>
      </c>
      <c r="D15" s="237">
        <v>8010</v>
      </c>
      <c r="E15" s="166" t="s">
        <v>79</v>
      </c>
      <c r="F15" s="161" t="s">
        <v>289</v>
      </c>
      <c r="G15" s="237">
        <v>4286</v>
      </c>
      <c r="H15" s="237">
        <v>6274</v>
      </c>
    </row>
    <row r="16" spans="1:8" ht="15.75">
      <c r="A16" s="116" t="s">
        <v>290</v>
      </c>
      <c r="B16" s="112" t="s">
        <v>291</v>
      </c>
      <c r="C16" s="237">
        <v>1300</v>
      </c>
      <c r="D16" s="237">
        <v>1068</v>
      </c>
      <c r="E16" s="157" t="s">
        <v>52</v>
      </c>
      <c r="F16" s="185" t="s">
        <v>292</v>
      </c>
      <c r="G16" s="366">
        <f>SUM(G12:G15)</f>
        <v>113512</v>
      </c>
      <c r="H16" s="367">
        <f>SUM(H12:H15)</f>
        <v>155533</v>
      </c>
    </row>
    <row r="17" spans="1:8" ht="31.5">
      <c r="A17" s="116" t="s">
        <v>293</v>
      </c>
      <c r="B17" s="112" t="s">
        <v>294</v>
      </c>
      <c r="C17" s="237">
        <v>68607</v>
      </c>
      <c r="D17" s="237">
        <v>118408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f>-12646</f>
        <v>-12646</v>
      </c>
      <c r="D18" s="237">
        <f>-6851</f>
        <v>-6851</v>
      </c>
      <c r="E18" s="155" t="s">
        <v>297</v>
      </c>
      <c r="F18" s="159" t="s">
        <v>298</v>
      </c>
      <c r="G18" s="377">
        <v>4116</v>
      </c>
      <c r="H18" s="378">
        <v>3880</v>
      </c>
    </row>
    <row r="19" spans="1:8" ht="15.75">
      <c r="A19" s="116" t="s">
        <v>299</v>
      </c>
      <c r="B19" s="112" t="s">
        <v>300</v>
      </c>
      <c r="C19" s="237">
        <v>4462</v>
      </c>
      <c r="D19" s="237">
        <v>747</v>
      </c>
      <c r="E19" s="116" t="s">
        <v>301</v>
      </c>
      <c r="F19" s="158" t="s">
        <v>302</v>
      </c>
      <c r="G19" s="237">
        <v>4116</v>
      </c>
      <c r="H19" s="238">
        <v>3880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106324</v>
      </c>
      <c r="D22" s="367">
        <f>SUM(D12:D18)+D19</f>
        <v>147440</v>
      </c>
      <c r="E22" s="116" t="s">
        <v>309</v>
      </c>
      <c r="F22" s="158" t="s">
        <v>310</v>
      </c>
      <c r="G22" s="237">
        <v>7</v>
      </c>
      <c r="H22" s="238">
        <v>69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928</v>
      </c>
      <c r="D25" s="237">
        <v>880</v>
      </c>
      <c r="E25" s="116" t="s">
        <v>318</v>
      </c>
      <c r="F25" s="158" t="s">
        <v>319</v>
      </c>
      <c r="G25" s="237">
        <v>4</v>
      </c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>
        <v>910</v>
      </c>
    </row>
    <row r="27" spans="1:8" ht="31.5">
      <c r="A27" s="116" t="s">
        <v>324</v>
      </c>
      <c r="B27" s="158" t="s">
        <v>325</v>
      </c>
      <c r="C27" s="237">
        <v>6</v>
      </c>
      <c r="D27" s="237"/>
      <c r="E27" s="157" t="s">
        <v>104</v>
      </c>
      <c r="F27" s="159" t="s">
        <v>326</v>
      </c>
      <c r="G27" s="366">
        <f>SUM(G22:G26)</f>
        <v>11</v>
      </c>
      <c r="H27" s="367">
        <f>SUM(H22:H26)</f>
        <v>979</v>
      </c>
    </row>
    <row r="28" spans="1:8" ht="15.75">
      <c r="A28" s="116" t="s">
        <v>79</v>
      </c>
      <c r="B28" s="158" t="s">
        <v>327</v>
      </c>
      <c r="C28" s="237">
        <v>869</v>
      </c>
      <c r="D28" s="237">
        <v>1737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1803</v>
      </c>
      <c r="D29" s="367">
        <f>SUM(D25:D28)</f>
        <v>2617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108127</v>
      </c>
      <c r="D31" s="373">
        <f>D29+D22</f>
        <v>150057</v>
      </c>
      <c r="E31" s="172" t="s">
        <v>521</v>
      </c>
      <c r="F31" s="187" t="s">
        <v>331</v>
      </c>
      <c r="G31" s="174">
        <f>G16+G18+G27</f>
        <v>117639</v>
      </c>
      <c r="H31" s="175">
        <f>H16+H18+H27</f>
        <v>160392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9512</v>
      </c>
      <c r="D33" s="165">
        <f>IF((H31-D31)&gt;0,H31-D31,0)</f>
        <v>10335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108127</v>
      </c>
      <c r="D36" s="375">
        <f>D31-D34+D35</f>
        <v>150057</v>
      </c>
      <c r="E36" s="183" t="s">
        <v>346</v>
      </c>
      <c r="F36" s="177" t="s">
        <v>347</v>
      </c>
      <c r="G36" s="188">
        <f>G35-G34+G31</f>
        <v>117639</v>
      </c>
      <c r="H36" s="189">
        <f>H35-H34+H31</f>
        <v>160392</v>
      </c>
    </row>
    <row r="37" spans="1:8" ht="15.75">
      <c r="A37" s="182" t="s">
        <v>348</v>
      </c>
      <c r="B37" s="152" t="s">
        <v>349</v>
      </c>
      <c r="C37" s="372">
        <f>IF((G36-C36)&gt;0,G36-C36,0)</f>
        <v>9512</v>
      </c>
      <c r="D37" s="373">
        <f>IF((H36-D36)&gt;0,H36-D36,0)</f>
        <v>10335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516</v>
      </c>
      <c r="D38" s="367">
        <f>D39+D40+D41</f>
        <v>714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516</v>
      </c>
      <c r="D39" s="238">
        <v>802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f>-88</f>
        <v>-88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8996</v>
      </c>
      <c r="D42" s="165">
        <f>+IF((H36-D36-D38)&gt;0,H36-D36-D38,0)</f>
        <v>9621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8996</v>
      </c>
      <c r="D44" s="189">
        <f>IF(H42=0,IF(D42-D43&gt;0,D42-D43+H43,0),IF(H42-H43&lt;0,H43-H42+D42,0))</f>
        <v>9621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117639</v>
      </c>
      <c r="D45" s="369">
        <f>D36+D38+D42</f>
        <v>160392</v>
      </c>
      <c r="E45" s="191" t="s">
        <v>373</v>
      </c>
      <c r="F45" s="193" t="s">
        <v>374</v>
      </c>
      <c r="G45" s="368">
        <f>G42+G36</f>
        <v>117639</v>
      </c>
      <c r="H45" s="369">
        <f>H42+H36</f>
        <v>160392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7" t="s">
        <v>638</v>
      </c>
      <c r="B50" s="438">
        <f>pdeReportingDate</f>
        <v>44984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9" t="str">
        <f>authorName</f>
        <v>Булконсулт ЕООД Теодора Николаева Василева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9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9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9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9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9"/>
      <c r="B59" s="437"/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47" sqref="C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БГ АГРО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148111353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115099</v>
      </c>
      <c r="D11" s="118">
        <v>135526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-104263</f>
        <v>-104263</v>
      </c>
      <c r="D12" s="118">
        <f>-117923</f>
        <v>-117923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-11567</f>
        <v>-11567</v>
      </c>
      <c r="D14" s="118">
        <f>-8668</f>
        <v>-8668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3311</v>
      </c>
      <c r="D15" s="118">
        <f>2007</f>
        <v>2007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f>-849</f>
        <v>-849</v>
      </c>
      <c r="D16" s="118">
        <f>-541</f>
        <v>-541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-1</f>
        <v>-1</v>
      </c>
      <c r="D19" s="118">
        <v>20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-105</f>
        <v>-105</v>
      </c>
      <c r="D20" s="118">
        <v>91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1625</v>
      </c>
      <c r="D21" s="397">
        <f>SUM(D11:D20)</f>
        <v>10512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-6681</f>
        <v>-6681</v>
      </c>
      <c r="D23" s="118">
        <f>-3338</f>
        <v>-3338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790</v>
      </c>
      <c r="D24" s="118">
        <v>134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f>-6211</f>
        <v>-6211</v>
      </c>
      <c r="D25" s="118">
        <f>-1163</f>
        <v>-1163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6139</v>
      </c>
      <c r="D26" s="118">
        <v>1718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7</v>
      </c>
      <c r="D27" s="118">
        <v>24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-146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294</v>
      </c>
      <c r="D32" s="118">
        <v>2476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-5808</v>
      </c>
      <c r="D33" s="397">
        <f>SUM(D23:D32)</f>
        <v>-149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127194</v>
      </c>
      <c r="D37" s="119">
        <v>131381</v>
      </c>
      <c r="E37" s="99"/>
      <c r="F37" s="99"/>
    </row>
    <row r="38" spans="1:6" ht="15.75">
      <c r="A38" s="198" t="s">
        <v>429</v>
      </c>
      <c r="B38" s="100" t="s">
        <v>430</v>
      </c>
      <c r="C38" s="119">
        <f>-112455</f>
        <v>-112455</v>
      </c>
      <c r="D38" s="119">
        <f>-138149</f>
        <v>-138149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-7178</f>
        <v>-7178</v>
      </c>
      <c r="D39" s="119">
        <f>-6466</f>
        <v>-6466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-861</f>
        <v>-861</v>
      </c>
      <c r="D40" s="119">
        <f>-879</f>
        <v>-879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-6457</v>
      </c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3887</v>
      </c>
      <c r="D42" s="119">
        <v>3782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4130</v>
      </c>
      <c r="D43" s="399">
        <f>SUM(D35:D42)</f>
        <v>-10331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-53</v>
      </c>
      <c r="D44" s="228">
        <f>D43+D33+D21</f>
        <v>32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187</v>
      </c>
      <c r="D45" s="230">
        <v>155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134</v>
      </c>
      <c r="D46" s="232">
        <f>D45+D44</f>
        <v>187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134</v>
      </c>
      <c r="D47" s="219">
        <v>187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8">
        <f>pdeReportingDate</f>
        <v>44984</v>
      </c>
      <c r="C54" s="438"/>
      <c r="D54" s="438"/>
      <c r="E54" s="438"/>
      <c r="F54" s="430"/>
      <c r="G54" s="430"/>
      <c r="H54" s="430"/>
      <c r="M54" s="74"/>
    </row>
    <row r="55" spans="1:13" s="35" customFormat="1" ht="15.75">
      <c r="A55" s="427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8" t="s">
        <v>8</v>
      </c>
      <c r="B56" s="439" t="str">
        <f>authorName</f>
        <v>Булконсулт ЕООД Теодора Николаева Василева</v>
      </c>
      <c r="C56" s="439"/>
      <c r="D56" s="439"/>
      <c r="E56" s="439"/>
      <c r="F56" s="57"/>
      <c r="G56" s="57"/>
      <c r="H56" s="57"/>
    </row>
    <row r="57" spans="1:8" s="35" customFormat="1" ht="15.75">
      <c r="A57" s="428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8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9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29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29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9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9"/>
      <c r="B63" s="437"/>
      <c r="C63" s="437"/>
      <c r="D63" s="437"/>
      <c r="E63" s="437"/>
      <c r="F63" s="312"/>
      <c r="G63" s="37"/>
      <c r="H63" s="35"/>
    </row>
    <row r="64" spans="1:8" ht="15.75">
      <c r="A64" s="429"/>
      <c r="B64" s="437"/>
      <c r="C64" s="437"/>
      <c r="D64" s="437"/>
      <c r="E64" s="437"/>
      <c r="F64" s="312"/>
      <c r="G64" s="37"/>
      <c r="H64" s="35"/>
    </row>
    <row r="65" spans="1:8" ht="15.75">
      <c r="A65" s="429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1" sqref="I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БГ АГРО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148111353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40357</v>
      </c>
      <c r="D13" s="322">
        <f>'1-Баланс'!H20</f>
        <v>0</v>
      </c>
      <c r="E13" s="322">
        <f>'1-Баланс'!H21</f>
        <v>0</v>
      </c>
      <c r="F13" s="322">
        <f>'1-Баланс'!H23</f>
        <v>3905</v>
      </c>
      <c r="G13" s="322">
        <f>'1-Баланс'!H24</f>
        <v>0</v>
      </c>
      <c r="H13" s="323"/>
      <c r="I13" s="322">
        <f>'1-Баланс'!H29+'1-Баланс'!H32</f>
        <v>35478</v>
      </c>
      <c r="J13" s="322">
        <f>'1-Баланс'!H30+'1-Баланс'!H33</f>
        <v>0</v>
      </c>
      <c r="K13" s="323"/>
      <c r="L13" s="322">
        <f>SUM(C13:K13)</f>
        <v>79740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40357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3905</v>
      </c>
      <c r="G17" s="391">
        <f t="shared" si="2"/>
        <v>0</v>
      </c>
      <c r="H17" s="391">
        <f t="shared" si="2"/>
        <v>0</v>
      </c>
      <c r="I17" s="391">
        <f t="shared" si="2"/>
        <v>35478</v>
      </c>
      <c r="J17" s="391">
        <f t="shared" si="2"/>
        <v>0</v>
      </c>
      <c r="K17" s="391">
        <f t="shared" si="2"/>
        <v>0</v>
      </c>
      <c r="L17" s="322">
        <f t="shared" si="1"/>
        <v>79740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8996</v>
      </c>
      <c r="J18" s="322">
        <f>+'1-Баланс'!G33</f>
        <v>0</v>
      </c>
      <c r="K18" s="323"/>
      <c r="L18" s="322">
        <f t="shared" si="1"/>
        <v>8996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22</v>
      </c>
      <c r="G19" s="90">
        <f t="shared" si="3"/>
        <v>0</v>
      </c>
      <c r="H19" s="90">
        <f t="shared" si="3"/>
        <v>0</v>
      </c>
      <c r="I19" s="90">
        <f t="shared" si="3"/>
        <v>-6479</v>
      </c>
      <c r="J19" s="90">
        <f>J20+J21</f>
        <v>0</v>
      </c>
      <c r="K19" s="90">
        <f t="shared" si="3"/>
        <v>0</v>
      </c>
      <c r="L19" s="322">
        <f t="shared" si="1"/>
        <v>-6457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-6457</v>
      </c>
      <c r="J20" s="237"/>
      <c r="K20" s="237"/>
      <c r="L20" s="322">
        <f>SUM(C20:K20)</f>
        <v>-6457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22</v>
      </c>
      <c r="G21" s="237"/>
      <c r="H21" s="237"/>
      <c r="I21" s="237">
        <v>-22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40357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3927</v>
      </c>
      <c r="G31" s="391">
        <f t="shared" si="6"/>
        <v>0</v>
      </c>
      <c r="H31" s="391">
        <f t="shared" si="6"/>
        <v>0</v>
      </c>
      <c r="I31" s="391">
        <f t="shared" si="6"/>
        <v>37995</v>
      </c>
      <c r="J31" s="391">
        <f t="shared" si="6"/>
        <v>0</v>
      </c>
      <c r="K31" s="391">
        <f t="shared" si="6"/>
        <v>0</v>
      </c>
      <c r="L31" s="322">
        <f t="shared" si="1"/>
        <v>82279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40357</v>
      </c>
      <c r="D34" s="325">
        <f t="shared" si="7"/>
        <v>0</v>
      </c>
      <c r="E34" s="325">
        <f t="shared" si="7"/>
        <v>0</v>
      </c>
      <c r="F34" s="325">
        <f t="shared" si="7"/>
        <v>3927</v>
      </c>
      <c r="G34" s="325">
        <f t="shared" si="7"/>
        <v>0</v>
      </c>
      <c r="H34" s="325">
        <f t="shared" si="7"/>
        <v>0</v>
      </c>
      <c r="I34" s="325">
        <f t="shared" si="7"/>
        <v>37995</v>
      </c>
      <c r="J34" s="325">
        <f t="shared" si="7"/>
        <v>0</v>
      </c>
      <c r="K34" s="325">
        <f t="shared" si="7"/>
        <v>0</v>
      </c>
      <c r="L34" s="389">
        <f t="shared" si="1"/>
        <v>82279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7" t="s">
        <v>638</v>
      </c>
      <c r="B38" s="438">
        <f>pdeReportingDate</f>
        <v>44984</v>
      </c>
      <c r="C38" s="438"/>
      <c r="D38" s="438"/>
      <c r="E38" s="438"/>
      <c r="F38" s="438"/>
      <c r="G38" s="438"/>
      <c r="H38" s="438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9" t="str">
        <f>authorName</f>
        <v>Булконсулт ЕООД Теодора Николаева Василева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9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29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29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9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9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9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9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БГ АГРО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165573</v>
      </c>
      <c r="D6" s="413">
        <f aca="true" t="shared" si="0" ref="D6:D15">C6-E6</f>
        <v>0</v>
      </c>
      <c r="E6" s="412">
        <f>'1-Баланс'!G95</f>
        <v>165573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82279</v>
      </c>
      <c r="D7" s="413">
        <f t="shared" si="0"/>
        <v>41922</v>
      </c>
      <c r="E7" s="412">
        <f>'1-Баланс'!G18</f>
        <v>40357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8996</v>
      </c>
      <c r="D8" s="413">
        <f t="shared" si="0"/>
        <v>0</v>
      </c>
      <c r="E8" s="412">
        <f>ABS('2-Отчет за доходите'!C44)-ABS('2-Отчет за доходите'!G44)</f>
        <v>8996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187</v>
      </c>
      <c r="D9" s="413">
        <f t="shared" si="0"/>
        <v>0</v>
      </c>
      <c r="E9" s="412">
        <f>'3-Отчет за паричния поток'!C45</f>
        <v>187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134</v>
      </c>
      <c r="D10" s="413">
        <f t="shared" si="0"/>
        <v>0</v>
      </c>
      <c r="E10" s="412">
        <f>'3-Отчет за паричния поток'!C46</f>
        <v>134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82279</v>
      </c>
      <c r="D11" s="413">
        <f t="shared" si="0"/>
        <v>0</v>
      </c>
      <c r="E11" s="412">
        <f>'4-Отчет за собствения капитал'!L34</f>
        <v>82279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0.07925153287758123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0.10933531034650397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0.10800297740533532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0.054332530062268604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1.0879706271329086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1.139541835803518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0.1521130306177035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0.002108310519525473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0.002108310519525473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0.7314153162150843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0.6855707150320403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0.1934617458216929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1.012336076033982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0.5030651132732994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10440</v>
      </c>
      <c r="E21" s="431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0.12688535349238567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0.19316723195538896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3.6654638267910578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БГ АГРО АД</v>
      </c>
      <c r="B3" s="81" t="str">
        <f aca="true" t="shared" si="1" ref="B3:B34">pdeBulstat</f>
        <v>148111353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26131</v>
      </c>
    </row>
    <row r="4" spans="1:8" ht="15.75">
      <c r="A4" s="81" t="str">
        <f t="shared" si="0"/>
        <v>БГ АГРО АД</v>
      </c>
      <c r="B4" s="81" t="str">
        <f t="shared" si="1"/>
        <v>148111353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13505</v>
      </c>
    </row>
    <row r="5" spans="1:8" ht="15.75">
      <c r="A5" s="81" t="str">
        <f t="shared" si="0"/>
        <v>БГ АГРО АД</v>
      </c>
      <c r="B5" s="81" t="str">
        <f t="shared" si="1"/>
        <v>148111353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27048</v>
      </c>
    </row>
    <row r="6" spans="1:8" ht="15.75">
      <c r="A6" s="81" t="str">
        <f t="shared" si="0"/>
        <v>БГ АГРО АД</v>
      </c>
      <c r="B6" s="81" t="str">
        <f t="shared" si="1"/>
        <v>148111353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БГ АГРО АД</v>
      </c>
      <c r="B7" s="81" t="str">
        <f t="shared" si="1"/>
        <v>148111353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2459</v>
      </c>
    </row>
    <row r="8" spans="1:8" ht="15.75">
      <c r="A8" s="81" t="str">
        <f t="shared" si="0"/>
        <v>БГ АГРО АД</v>
      </c>
      <c r="B8" s="81" t="str">
        <f t="shared" si="1"/>
        <v>148111353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1274</v>
      </c>
    </row>
    <row r="9" spans="1:8" ht="15.75">
      <c r="A9" s="81" t="str">
        <f t="shared" si="0"/>
        <v>БГ АГРО АД</v>
      </c>
      <c r="B9" s="81" t="str">
        <f t="shared" si="1"/>
        <v>148111353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2041</v>
      </c>
    </row>
    <row r="10" spans="1:8" ht="15.75">
      <c r="A10" s="81" t="str">
        <f t="shared" si="0"/>
        <v>БГ АГРО АД</v>
      </c>
      <c r="B10" s="81" t="str">
        <f t="shared" si="1"/>
        <v>148111353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19186</v>
      </c>
    </row>
    <row r="11" spans="1:8" ht="15.75">
      <c r="A11" s="81" t="str">
        <f t="shared" si="0"/>
        <v>БГ АГРО АД</v>
      </c>
      <c r="B11" s="81" t="str">
        <f t="shared" si="1"/>
        <v>148111353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91644</v>
      </c>
    </row>
    <row r="12" spans="1:8" ht="15.75">
      <c r="A12" s="81" t="str">
        <f t="shared" si="0"/>
        <v>БГ АГРО АД</v>
      </c>
      <c r="B12" s="81" t="str">
        <f t="shared" si="1"/>
        <v>148111353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БГ АГРО АД</v>
      </c>
      <c r="B13" s="81" t="str">
        <f t="shared" si="1"/>
        <v>148111353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607</v>
      </c>
    </row>
    <row r="14" spans="1:8" ht="15.75">
      <c r="A14" s="81" t="str">
        <f t="shared" si="0"/>
        <v>БГ АГРО АД</v>
      </c>
      <c r="B14" s="81" t="str">
        <f t="shared" si="1"/>
        <v>148111353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243</v>
      </c>
    </row>
    <row r="15" spans="1:8" ht="15.75">
      <c r="A15" s="81" t="str">
        <f t="shared" si="0"/>
        <v>БГ АГРО АД</v>
      </c>
      <c r="B15" s="81" t="str">
        <f t="shared" si="1"/>
        <v>148111353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БГ АГРО АД</v>
      </c>
      <c r="B16" s="81" t="str">
        <f t="shared" si="1"/>
        <v>148111353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БГ АГРО АД</v>
      </c>
      <c r="B17" s="81" t="str">
        <f t="shared" si="1"/>
        <v>148111353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250</v>
      </c>
    </row>
    <row r="18" spans="1:8" ht="15.75">
      <c r="A18" s="81" t="str">
        <f t="shared" si="0"/>
        <v>БГ АГРО АД</v>
      </c>
      <c r="B18" s="81" t="str">
        <f t="shared" si="1"/>
        <v>148111353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493</v>
      </c>
    </row>
    <row r="19" spans="1:8" ht="15.75">
      <c r="A19" s="81" t="str">
        <f t="shared" si="0"/>
        <v>БГ АГРО АД</v>
      </c>
      <c r="B19" s="81" t="str">
        <f t="shared" si="1"/>
        <v>148111353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БГ АГРО АД</v>
      </c>
      <c r="B20" s="81" t="str">
        <f t="shared" si="1"/>
        <v>148111353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БГ АГРО АД</v>
      </c>
      <c r="B21" s="81" t="str">
        <f t="shared" si="1"/>
        <v>148111353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БГ АГРО АД</v>
      </c>
      <c r="B22" s="81" t="str">
        <f t="shared" si="1"/>
        <v>148111353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БГ АГРО АД</v>
      </c>
      <c r="B23" s="81" t="str">
        <f t="shared" si="1"/>
        <v>148111353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БГ АГРО АД</v>
      </c>
      <c r="B24" s="81" t="str">
        <f t="shared" si="1"/>
        <v>148111353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БГ АГРО АД</v>
      </c>
      <c r="B25" s="81" t="str">
        <f t="shared" si="1"/>
        <v>148111353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БГ АГРО АД</v>
      </c>
      <c r="B26" s="81" t="str">
        <f t="shared" si="1"/>
        <v>148111353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БГ АГРО АД</v>
      </c>
      <c r="B27" s="81" t="str">
        <f t="shared" si="1"/>
        <v>148111353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БГ АГРО АД</v>
      </c>
      <c r="B28" s="81" t="str">
        <f t="shared" si="1"/>
        <v>148111353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БГ АГРО АД</v>
      </c>
      <c r="B29" s="81" t="str">
        <f t="shared" si="1"/>
        <v>148111353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БГ АГРО АД</v>
      </c>
      <c r="B30" s="81" t="str">
        <f t="shared" si="1"/>
        <v>148111353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БГ АГРО АД</v>
      </c>
      <c r="B31" s="81" t="str">
        <f t="shared" si="1"/>
        <v>148111353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БГ АГРО АД</v>
      </c>
      <c r="B32" s="81" t="str">
        <f t="shared" si="1"/>
        <v>148111353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БГ АГРО АД</v>
      </c>
      <c r="B33" s="81" t="str">
        <f t="shared" si="1"/>
        <v>148111353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БГ АГРО АД</v>
      </c>
      <c r="B34" s="81" t="str">
        <f t="shared" si="1"/>
        <v>148111353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БГ АГРО АД</v>
      </c>
      <c r="B35" s="81" t="str">
        <f aca="true" t="shared" si="4" ref="B35:B66">pdeBulstat</f>
        <v>148111353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БГ АГРО АД</v>
      </c>
      <c r="B36" s="81" t="str">
        <f t="shared" si="4"/>
        <v>148111353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БГ АГРО АД</v>
      </c>
      <c r="B37" s="81" t="str">
        <f t="shared" si="4"/>
        <v>148111353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БГ АГРО АД</v>
      </c>
      <c r="B38" s="81" t="str">
        <f t="shared" si="4"/>
        <v>148111353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БГ АГРО АД</v>
      </c>
      <c r="B39" s="81" t="str">
        <f t="shared" si="4"/>
        <v>148111353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БГ АГРО АД</v>
      </c>
      <c r="B40" s="81" t="str">
        <f t="shared" si="4"/>
        <v>148111353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402</v>
      </c>
    </row>
    <row r="41" spans="1:8" ht="15.75">
      <c r="A41" s="81" t="str">
        <f t="shared" si="3"/>
        <v>БГ АГРО АД</v>
      </c>
      <c r="B41" s="81" t="str">
        <f t="shared" si="4"/>
        <v>148111353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93146</v>
      </c>
    </row>
    <row r="42" spans="1:8" ht="15.75">
      <c r="A42" s="81" t="str">
        <f t="shared" si="3"/>
        <v>БГ АГРО АД</v>
      </c>
      <c r="B42" s="81" t="str">
        <f t="shared" si="4"/>
        <v>148111353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6213</v>
      </c>
    </row>
    <row r="43" spans="1:8" ht="15.75">
      <c r="A43" s="81" t="str">
        <f t="shared" si="3"/>
        <v>БГ АГРО АД</v>
      </c>
      <c r="B43" s="81" t="str">
        <f t="shared" si="4"/>
        <v>148111353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24050</v>
      </c>
    </row>
    <row r="44" spans="1:8" ht="15.75">
      <c r="A44" s="81" t="str">
        <f t="shared" si="3"/>
        <v>БГ АГРО АД</v>
      </c>
      <c r="B44" s="81" t="str">
        <f t="shared" si="4"/>
        <v>148111353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23691</v>
      </c>
    </row>
    <row r="45" spans="1:8" ht="15.75">
      <c r="A45" s="81" t="str">
        <f t="shared" si="3"/>
        <v>БГ АГРО АД</v>
      </c>
      <c r="B45" s="81" t="str">
        <f t="shared" si="4"/>
        <v>148111353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8497</v>
      </c>
    </row>
    <row r="46" spans="1:8" ht="15.75">
      <c r="A46" s="81" t="str">
        <f t="shared" si="3"/>
        <v>БГ АГРО АД</v>
      </c>
      <c r="B46" s="81" t="str">
        <f t="shared" si="4"/>
        <v>148111353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БГ АГРО АД</v>
      </c>
      <c r="B47" s="81" t="str">
        <f t="shared" si="4"/>
        <v>148111353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БГ АГРО АД</v>
      </c>
      <c r="B48" s="81" t="str">
        <f t="shared" si="4"/>
        <v>148111353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62451</v>
      </c>
    </row>
    <row r="49" spans="1:8" ht="15.75">
      <c r="A49" s="81" t="str">
        <f t="shared" si="3"/>
        <v>БГ АГРО АД</v>
      </c>
      <c r="B49" s="81" t="str">
        <f t="shared" si="4"/>
        <v>148111353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255</v>
      </c>
    </row>
    <row r="50" spans="1:8" ht="15.75">
      <c r="A50" s="81" t="str">
        <f t="shared" si="3"/>
        <v>БГ АГРО АД</v>
      </c>
      <c r="B50" s="81" t="str">
        <f t="shared" si="4"/>
        <v>148111353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6678</v>
      </c>
    </row>
    <row r="51" spans="1:8" ht="15.75">
      <c r="A51" s="81" t="str">
        <f t="shared" si="3"/>
        <v>БГ АГРО АД</v>
      </c>
      <c r="B51" s="81" t="str">
        <f t="shared" si="4"/>
        <v>148111353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1381</v>
      </c>
    </row>
    <row r="52" spans="1:8" ht="15.75">
      <c r="A52" s="81" t="str">
        <f t="shared" si="3"/>
        <v>БГ АГРО АД</v>
      </c>
      <c r="B52" s="81" t="str">
        <f t="shared" si="4"/>
        <v>148111353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77</v>
      </c>
    </row>
    <row r="53" spans="1:8" ht="15.75">
      <c r="A53" s="81" t="str">
        <f t="shared" si="3"/>
        <v>БГ АГРО АД</v>
      </c>
      <c r="B53" s="81" t="str">
        <f t="shared" si="4"/>
        <v>148111353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БГ АГРО АД</v>
      </c>
      <c r="B54" s="81" t="str">
        <f t="shared" si="4"/>
        <v>148111353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1102</v>
      </c>
    </row>
    <row r="55" spans="1:8" ht="15.75">
      <c r="A55" s="81" t="str">
        <f t="shared" si="3"/>
        <v>БГ АГРО АД</v>
      </c>
      <c r="B55" s="81" t="str">
        <f t="shared" si="4"/>
        <v>148111353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БГ АГРО АД</v>
      </c>
      <c r="B56" s="81" t="str">
        <f t="shared" si="4"/>
        <v>148111353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41</v>
      </c>
    </row>
    <row r="57" spans="1:8" ht="15.75">
      <c r="A57" s="81" t="str">
        <f t="shared" si="3"/>
        <v>БГ АГРО АД</v>
      </c>
      <c r="B57" s="81" t="str">
        <f t="shared" si="4"/>
        <v>148111353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9534</v>
      </c>
    </row>
    <row r="58" spans="1:8" ht="15.75">
      <c r="A58" s="81" t="str">
        <f t="shared" si="3"/>
        <v>БГ АГРО АД</v>
      </c>
      <c r="B58" s="81" t="str">
        <f t="shared" si="4"/>
        <v>148111353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БГ АГРО АД</v>
      </c>
      <c r="B59" s="81" t="str">
        <f t="shared" si="4"/>
        <v>148111353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БГ АГРО АД</v>
      </c>
      <c r="B60" s="81" t="str">
        <f t="shared" si="4"/>
        <v>148111353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БГ АГРО АД</v>
      </c>
      <c r="B61" s="81" t="str">
        <f t="shared" si="4"/>
        <v>148111353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БГ АГРО АД</v>
      </c>
      <c r="B62" s="81" t="str">
        <f t="shared" si="4"/>
        <v>148111353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БГ АГРО АД</v>
      </c>
      <c r="B63" s="81" t="str">
        <f t="shared" si="4"/>
        <v>148111353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БГ АГРО АД</v>
      </c>
      <c r="B64" s="81" t="str">
        <f t="shared" si="4"/>
        <v>148111353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БГ АГРО АД</v>
      </c>
      <c r="B65" s="81" t="str">
        <f t="shared" si="4"/>
        <v>148111353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</v>
      </c>
    </row>
    <row r="66" spans="1:8" ht="15.75">
      <c r="A66" s="81" t="str">
        <f t="shared" si="3"/>
        <v>БГ АГРО АД</v>
      </c>
      <c r="B66" s="81" t="str">
        <f t="shared" si="4"/>
        <v>148111353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126</v>
      </c>
    </row>
    <row r="67" spans="1:8" ht="15.75">
      <c r="A67" s="81" t="str">
        <f aca="true" t="shared" si="6" ref="A67:A98">pdeName</f>
        <v>БГ АГРО АД</v>
      </c>
      <c r="B67" s="81" t="str">
        <f aca="true" t="shared" si="7" ref="B67:B98">pdeBulstat</f>
        <v>148111353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БГ АГРО АД</v>
      </c>
      <c r="B68" s="81" t="str">
        <f t="shared" si="7"/>
        <v>148111353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БГ АГРО АД</v>
      </c>
      <c r="B69" s="81" t="str">
        <f t="shared" si="7"/>
        <v>148111353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134</v>
      </c>
    </row>
    <row r="70" spans="1:8" ht="15.75">
      <c r="A70" s="81" t="str">
        <f t="shared" si="6"/>
        <v>БГ АГРО АД</v>
      </c>
      <c r="B70" s="81" t="str">
        <f t="shared" si="7"/>
        <v>148111353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308</v>
      </c>
    </row>
    <row r="71" spans="1:8" ht="15.75">
      <c r="A71" s="81" t="str">
        <f t="shared" si="6"/>
        <v>БГ АГРО АД</v>
      </c>
      <c r="B71" s="81" t="str">
        <f t="shared" si="7"/>
        <v>148111353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72427</v>
      </c>
    </row>
    <row r="72" spans="1:8" ht="15.75">
      <c r="A72" s="81" t="str">
        <f t="shared" si="6"/>
        <v>БГ АГРО АД</v>
      </c>
      <c r="B72" s="81" t="str">
        <f t="shared" si="7"/>
        <v>148111353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165573</v>
      </c>
    </row>
    <row r="73" spans="1:8" ht="15.75">
      <c r="A73" s="81" t="str">
        <f t="shared" si="6"/>
        <v>БГ АГРО АД</v>
      </c>
      <c r="B73" s="81" t="str">
        <f t="shared" si="7"/>
        <v>148111353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40357</v>
      </c>
    </row>
    <row r="74" spans="1:8" ht="15.75">
      <c r="A74" s="81" t="str">
        <f t="shared" si="6"/>
        <v>БГ АГРО АД</v>
      </c>
      <c r="B74" s="81" t="str">
        <f t="shared" si="7"/>
        <v>148111353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40357</v>
      </c>
    </row>
    <row r="75" spans="1:8" ht="15.75">
      <c r="A75" s="81" t="str">
        <f t="shared" si="6"/>
        <v>БГ АГРО АД</v>
      </c>
      <c r="B75" s="81" t="str">
        <f t="shared" si="7"/>
        <v>148111353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БГ АГРО АД</v>
      </c>
      <c r="B76" s="81" t="str">
        <f t="shared" si="7"/>
        <v>148111353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БГ АГРО АД</v>
      </c>
      <c r="B77" s="81" t="str">
        <f t="shared" si="7"/>
        <v>148111353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БГ АГРО АД</v>
      </c>
      <c r="B78" s="81" t="str">
        <f t="shared" si="7"/>
        <v>148111353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БГ АГРО АД</v>
      </c>
      <c r="B79" s="81" t="str">
        <f t="shared" si="7"/>
        <v>148111353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40357</v>
      </c>
    </row>
    <row r="80" spans="1:8" ht="15.75">
      <c r="A80" s="81" t="str">
        <f t="shared" si="6"/>
        <v>БГ АГРО АД</v>
      </c>
      <c r="B80" s="81" t="str">
        <f t="shared" si="7"/>
        <v>148111353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БГ АГРО АД</v>
      </c>
      <c r="B81" s="81" t="str">
        <f t="shared" si="7"/>
        <v>148111353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БГ АГРО АД</v>
      </c>
      <c r="B82" s="81" t="str">
        <f t="shared" si="7"/>
        <v>148111353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3927</v>
      </c>
    </row>
    <row r="83" spans="1:8" ht="15.75">
      <c r="A83" s="81" t="str">
        <f t="shared" si="6"/>
        <v>БГ АГРО АД</v>
      </c>
      <c r="B83" s="81" t="str">
        <f t="shared" si="7"/>
        <v>148111353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3927</v>
      </c>
    </row>
    <row r="84" spans="1:8" ht="15.75">
      <c r="A84" s="81" t="str">
        <f t="shared" si="6"/>
        <v>БГ АГРО АД</v>
      </c>
      <c r="B84" s="81" t="str">
        <f t="shared" si="7"/>
        <v>148111353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БГ АГРО АД</v>
      </c>
      <c r="B85" s="81" t="str">
        <f t="shared" si="7"/>
        <v>148111353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БГ АГРО АД</v>
      </c>
      <c r="B86" s="81" t="str">
        <f t="shared" si="7"/>
        <v>148111353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3927</v>
      </c>
    </row>
    <row r="87" spans="1:8" ht="15.75">
      <c r="A87" s="81" t="str">
        <f t="shared" si="6"/>
        <v>БГ АГРО АД</v>
      </c>
      <c r="B87" s="81" t="str">
        <f t="shared" si="7"/>
        <v>148111353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28999</v>
      </c>
    </row>
    <row r="88" spans="1:8" ht="15.75">
      <c r="A88" s="81" t="str">
        <f t="shared" si="6"/>
        <v>БГ АГРО АД</v>
      </c>
      <c r="B88" s="81" t="str">
        <f t="shared" si="7"/>
        <v>148111353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28999</v>
      </c>
    </row>
    <row r="89" spans="1:8" ht="15.75">
      <c r="A89" s="81" t="str">
        <f t="shared" si="6"/>
        <v>БГ АГРО АД</v>
      </c>
      <c r="B89" s="81" t="str">
        <f t="shared" si="7"/>
        <v>148111353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БГ АГРО АД</v>
      </c>
      <c r="B90" s="81" t="str">
        <f t="shared" si="7"/>
        <v>148111353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БГ АГРО АД</v>
      </c>
      <c r="B91" s="81" t="str">
        <f t="shared" si="7"/>
        <v>148111353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8996</v>
      </c>
    </row>
    <row r="92" spans="1:8" ht="15.75">
      <c r="A92" s="81" t="str">
        <f t="shared" si="6"/>
        <v>БГ АГРО АД</v>
      </c>
      <c r="B92" s="81" t="str">
        <f t="shared" si="7"/>
        <v>148111353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БГ АГРО АД</v>
      </c>
      <c r="B93" s="81" t="str">
        <f t="shared" si="7"/>
        <v>148111353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37995</v>
      </c>
    </row>
    <row r="94" spans="1:8" ht="15.75">
      <c r="A94" s="81" t="str">
        <f t="shared" si="6"/>
        <v>БГ АГРО АД</v>
      </c>
      <c r="B94" s="81" t="str">
        <f t="shared" si="7"/>
        <v>148111353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82279</v>
      </c>
    </row>
    <row r="95" spans="1:8" ht="15.75">
      <c r="A95" s="81" t="str">
        <f t="shared" si="6"/>
        <v>БГ АГРО АД</v>
      </c>
      <c r="B95" s="81" t="str">
        <f t="shared" si="7"/>
        <v>148111353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БГ АГРО АД</v>
      </c>
      <c r="B96" s="81" t="str">
        <f t="shared" si="7"/>
        <v>148111353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БГ АГРО АД</v>
      </c>
      <c r="B97" s="81" t="str">
        <f t="shared" si="7"/>
        <v>148111353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6323</v>
      </c>
    </row>
    <row r="98" spans="1:8" ht="15.75">
      <c r="A98" s="81" t="str">
        <f t="shared" si="6"/>
        <v>БГ АГРО АД</v>
      </c>
      <c r="B98" s="81" t="str">
        <f t="shared" si="7"/>
        <v>148111353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БГ АГРО АД</v>
      </c>
      <c r="B99" s="81" t="str">
        <f aca="true" t="shared" si="10" ref="B99:B125">pdeBulstat</f>
        <v>148111353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БГ АГРО АД</v>
      </c>
      <c r="B100" s="81" t="str">
        <f t="shared" si="10"/>
        <v>148111353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БГ АГРО АД</v>
      </c>
      <c r="B101" s="81" t="str">
        <f t="shared" si="10"/>
        <v>148111353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12774</v>
      </c>
    </row>
    <row r="102" spans="1:8" ht="15.75">
      <c r="A102" s="81" t="str">
        <f t="shared" si="9"/>
        <v>БГ АГРО АД</v>
      </c>
      <c r="B102" s="81" t="str">
        <f t="shared" si="10"/>
        <v>148111353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19097</v>
      </c>
    </row>
    <row r="103" spans="1:8" ht="15.75">
      <c r="A103" s="81" t="str">
        <f t="shared" si="9"/>
        <v>БГ АГРО АД</v>
      </c>
      <c r="B103" s="81" t="str">
        <f t="shared" si="10"/>
        <v>148111353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129</v>
      </c>
    </row>
    <row r="104" spans="1:8" ht="15.75">
      <c r="A104" s="81" t="str">
        <f t="shared" si="9"/>
        <v>БГ АГРО АД</v>
      </c>
      <c r="B104" s="81" t="str">
        <f t="shared" si="10"/>
        <v>148111353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БГ АГРО АД</v>
      </c>
      <c r="B105" s="81" t="str">
        <f t="shared" si="10"/>
        <v>148111353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367</v>
      </c>
    </row>
    <row r="106" spans="1:8" ht="15.75">
      <c r="A106" s="81" t="str">
        <f t="shared" si="9"/>
        <v>БГ АГРО АД</v>
      </c>
      <c r="B106" s="81" t="str">
        <f t="shared" si="10"/>
        <v>148111353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143</v>
      </c>
    </row>
    <row r="107" spans="1:8" ht="15.75">
      <c r="A107" s="81" t="str">
        <f t="shared" si="9"/>
        <v>БГ АГРО АД</v>
      </c>
      <c r="B107" s="81" t="str">
        <f t="shared" si="10"/>
        <v>148111353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19736</v>
      </c>
    </row>
    <row r="108" spans="1:8" ht="15.75">
      <c r="A108" s="81" t="str">
        <f t="shared" si="9"/>
        <v>БГ АГРО АД</v>
      </c>
      <c r="B108" s="81" t="str">
        <f t="shared" si="10"/>
        <v>148111353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53883</v>
      </c>
    </row>
    <row r="109" spans="1:8" ht="15.75">
      <c r="A109" s="81" t="str">
        <f t="shared" si="9"/>
        <v>БГ АГРО АД</v>
      </c>
      <c r="B109" s="81" t="str">
        <f t="shared" si="10"/>
        <v>148111353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БГ АГРО АД</v>
      </c>
      <c r="B110" s="81" t="str">
        <f t="shared" si="10"/>
        <v>148111353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5357</v>
      </c>
    </row>
    <row r="111" spans="1:8" ht="15.75">
      <c r="A111" s="81" t="str">
        <f t="shared" si="9"/>
        <v>БГ АГРО АД</v>
      </c>
      <c r="B111" s="81" t="str">
        <f t="shared" si="10"/>
        <v>148111353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56</v>
      </c>
    </row>
    <row r="112" spans="1:8" ht="15.75">
      <c r="A112" s="81" t="str">
        <f t="shared" si="9"/>
        <v>БГ АГРО АД</v>
      </c>
      <c r="B112" s="81" t="str">
        <f t="shared" si="10"/>
        <v>148111353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БГ АГРО АД</v>
      </c>
      <c r="B113" s="81" t="str">
        <f t="shared" si="10"/>
        <v>148111353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465</v>
      </c>
    </row>
    <row r="114" spans="1:8" ht="15.75">
      <c r="A114" s="81" t="str">
        <f t="shared" si="9"/>
        <v>БГ АГРО АД</v>
      </c>
      <c r="B114" s="81" t="str">
        <f t="shared" si="10"/>
        <v>148111353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3571</v>
      </c>
    </row>
    <row r="115" spans="1:8" ht="15.75">
      <c r="A115" s="81" t="str">
        <f t="shared" si="9"/>
        <v>БГ АГРО АД</v>
      </c>
      <c r="B115" s="81" t="str">
        <f t="shared" si="10"/>
        <v>148111353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821</v>
      </c>
    </row>
    <row r="116" spans="1:8" ht="15.75">
      <c r="A116" s="81" t="str">
        <f t="shared" si="9"/>
        <v>БГ АГРО АД</v>
      </c>
      <c r="B116" s="81" t="str">
        <f t="shared" si="10"/>
        <v>148111353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199</v>
      </c>
    </row>
    <row r="117" spans="1:8" ht="15.75">
      <c r="A117" s="81" t="str">
        <f t="shared" si="9"/>
        <v>БГ АГРО АД</v>
      </c>
      <c r="B117" s="81" t="str">
        <f t="shared" si="10"/>
        <v>148111353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245</v>
      </c>
    </row>
    <row r="118" spans="1:8" ht="15.75">
      <c r="A118" s="81" t="str">
        <f t="shared" si="9"/>
        <v>БГ АГРО АД</v>
      </c>
      <c r="B118" s="81" t="str">
        <f t="shared" si="10"/>
        <v>148111353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4287</v>
      </c>
    </row>
    <row r="119" spans="1:8" ht="15.75">
      <c r="A119" s="81" t="str">
        <f t="shared" si="9"/>
        <v>БГ АГРО АД</v>
      </c>
      <c r="B119" s="81" t="str">
        <f t="shared" si="10"/>
        <v>148111353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БГ АГРО АД</v>
      </c>
      <c r="B120" s="81" t="str">
        <f t="shared" si="10"/>
        <v>148111353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63527</v>
      </c>
    </row>
    <row r="121" spans="1:8" ht="15.75">
      <c r="A121" s="81" t="str">
        <f t="shared" si="9"/>
        <v>БГ АГРО АД</v>
      </c>
      <c r="B121" s="81" t="str">
        <f t="shared" si="10"/>
        <v>148111353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БГ АГРО АД</v>
      </c>
      <c r="B122" s="81" t="str">
        <f t="shared" si="10"/>
        <v>148111353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БГ АГРО АД</v>
      </c>
      <c r="B123" s="81" t="str">
        <f t="shared" si="10"/>
        <v>148111353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31</v>
      </c>
    </row>
    <row r="124" spans="1:8" ht="15.75">
      <c r="A124" s="81" t="str">
        <f t="shared" si="9"/>
        <v>БГ АГРО АД</v>
      </c>
      <c r="B124" s="81" t="str">
        <f t="shared" si="10"/>
        <v>148111353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63558</v>
      </c>
    </row>
    <row r="125" spans="1:8" ht="15.75">
      <c r="A125" s="81" t="str">
        <f t="shared" si="9"/>
        <v>БГ АГРО АД</v>
      </c>
      <c r="B125" s="81" t="str">
        <f t="shared" si="10"/>
        <v>148111353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165573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БГ АГРО АД</v>
      </c>
      <c r="B127" s="81" t="str">
        <f aca="true" t="shared" si="13" ref="B127:B158">pdeBulstat</f>
        <v>148111353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13076</v>
      </c>
    </row>
    <row r="128" spans="1:8" ht="15.75">
      <c r="A128" s="81" t="str">
        <f t="shared" si="12"/>
        <v>БГ АГРО АД</v>
      </c>
      <c r="B128" s="81" t="str">
        <f t="shared" si="13"/>
        <v>148111353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8604</v>
      </c>
    </row>
    <row r="129" spans="1:8" ht="15.75">
      <c r="A129" s="81" t="str">
        <f t="shared" si="12"/>
        <v>БГ АГРО АД</v>
      </c>
      <c r="B129" s="81" t="str">
        <f t="shared" si="13"/>
        <v>148111353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12284</v>
      </c>
    </row>
    <row r="130" spans="1:8" ht="15.75">
      <c r="A130" s="81" t="str">
        <f t="shared" si="12"/>
        <v>БГ АГРО АД</v>
      </c>
      <c r="B130" s="81" t="str">
        <f t="shared" si="13"/>
        <v>148111353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10637</v>
      </c>
    </row>
    <row r="131" spans="1:8" ht="15.75">
      <c r="A131" s="81" t="str">
        <f t="shared" si="12"/>
        <v>БГ АГРО АД</v>
      </c>
      <c r="B131" s="81" t="str">
        <f t="shared" si="13"/>
        <v>148111353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1300</v>
      </c>
    </row>
    <row r="132" spans="1:8" ht="15.75">
      <c r="A132" s="81" t="str">
        <f t="shared" si="12"/>
        <v>БГ АГРО АД</v>
      </c>
      <c r="B132" s="81" t="str">
        <f t="shared" si="13"/>
        <v>148111353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68607</v>
      </c>
    </row>
    <row r="133" spans="1:8" ht="15.75">
      <c r="A133" s="81" t="str">
        <f t="shared" si="12"/>
        <v>БГ АГРО АД</v>
      </c>
      <c r="B133" s="81" t="str">
        <f t="shared" si="13"/>
        <v>148111353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-12646</v>
      </c>
    </row>
    <row r="134" spans="1:8" ht="15.75">
      <c r="A134" s="81" t="str">
        <f t="shared" si="12"/>
        <v>БГ АГРО АД</v>
      </c>
      <c r="B134" s="81" t="str">
        <f t="shared" si="13"/>
        <v>148111353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4462</v>
      </c>
    </row>
    <row r="135" spans="1:8" ht="15.75">
      <c r="A135" s="81" t="str">
        <f t="shared" si="12"/>
        <v>БГ АГРО АД</v>
      </c>
      <c r="B135" s="81" t="str">
        <f t="shared" si="13"/>
        <v>148111353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БГ АГРО АД</v>
      </c>
      <c r="B136" s="81" t="str">
        <f t="shared" si="13"/>
        <v>148111353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БГ АГРО АД</v>
      </c>
      <c r="B137" s="81" t="str">
        <f t="shared" si="13"/>
        <v>148111353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106324</v>
      </c>
    </row>
    <row r="138" spans="1:8" ht="15.75">
      <c r="A138" s="81" t="str">
        <f t="shared" si="12"/>
        <v>БГ АГРО АД</v>
      </c>
      <c r="B138" s="81" t="str">
        <f t="shared" si="13"/>
        <v>148111353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928</v>
      </c>
    </row>
    <row r="139" spans="1:8" ht="15.75">
      <c r="A139" s="81" t="str">
        <f t="shared" si="12"/>
        <v>БГ АГРО АД</v>
      </c>
      <c r="B139" s="81" t="str">
        <f t="shared" si="13"/>
        <v>148111353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БГ АГРО АД</v>
      </c>
      <c r="B140" s="81" t="str">
        <f t="shared" si="13"/>
        <v>148111353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6</v>
      </c>
    </row>
    <row r="141" spans="1:8" ht="15.75">
      <c r="A141" s="81" t="str">
        <f t="shared" si="12"/>
        <v>БГ АГРО АД</v>
      </c>
      <c r="B141" s="81" t="str">
        <f t="shared" si="13"/>
        <v>148111353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869</v>
      </c>
    </row>
    <row r="142" spans="1:8" ht="15.75">
      <c r="A142" s="81" t="str">
        <f t="shared" si="12"/>
        <v>БГ АГРО АД</v>
      </c>
      <c r="B142" s="81" t="str">
        <f t="shared" si="13"/>
        <v>148111353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1803</v>
      </c>
    </row>
    <row r="143" spans="1:8" ht="15.75">
      <c r="A143" s="81" t="str">
        <f t="shared" si="12"/>
        <v>БГ АГРО АД</v>
      </c>
      <c r="B143" s="81" t="str">
        <f t="shared" si="13"/>
        <v>148111353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108127</v>
      </c>
    </row>
    <row r="144" spans="1:8" ht="15.75">
      <c r="A144" s="81" t="str">
        <f t="shared" si="12"/>
        <v>БГ АГРО АД</v>
      </c>
      <c r="B144" s="81" t="str">
        <f t="shared" si="13"/>
        <v>148111353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9512</v>
      </c>
    </row>
    <row r="145" spans="1:8" ht="15.75">
      <c r="A145" s="81" t="str">
        <f t="shared" si="12"/>
        <v>БГ АГРО АД</v>
      </c>
      <c r="B145" s="81" t="str">
        <f t="shared" si="13"/>
        <v>148111353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БГ АГРО АД</v>
      </c>
      <c r="B146" s="81" t="str">
        <f t="shared" si="13"/>
        <v>148111353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БГ АГРО АД</v>
      </c>
      <c r="B147" s="81" t="str">
        <f t="shared" si="13"/>
        <v>148111353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108127</v>
      </c>
    </row>
    <row r="148" spans="1:8" ht="15.75">
      <c r="A148" s="81" t="str">
        <f t="shared" si="12"/>
        <v>БГ АГРО АД</v>
      </c>
      <c r="B148" s="81" t="str">
        <f t="shared" si="13"/>
        <v>148111353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9512</v>
      </c>
    </row>
    <row r="149" spans="1:8" ht="15.75">
      <c r="A149" s="81" t="str">
        <f t="shared" si="12"/>
        <v>БГ АГРО АД</v>
      </c>
      <c r="B149" s="81" t="str">
        <f t="shared" si="13"/>
        <v>148111353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516</v>
      </c>
    </row>
    <row r="150" spans="1:8" ht="15.75">
      <c r="A150" s="81" t="str">
        <f t="shared" si="12"/>
        <v>БГ АГРО АД</v>
      </c>
      <c r="B150" s="81" t="str">
        <f t="shared" si="13"/>
        <v>148111353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516</v>
      </c>
    </row>
    <row r="151" spans="1:8" ht="15.75">
      <c r="A151" s="81" t="str">
        <f t="shared" si="12"/>
        <v>БГ АГРО АД</v>
      </c>
      <c r="B151" s="81" t="str">
        <f t="shared" si="13"/>
        <v>148111353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БГ АГРО АД</v>
      </c>
      <c r="B152" s="81" t="str">
        <f t="shared" si="13"/>
        <v>148111353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БГ АГРО АД</v>
      </c>
      <c r="B153" s="81" t="str">
        <f t="shared" si="13"/>
        <v>148111353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8996</v>
      </c>
    </row>
    <row r="154" spans="1:8" ht="15.75">
      <c r="A154" s="81" t="str">
        <f t="shared" si="12"/>
        <v>БГ АГРО АД</v>
      </c>
      <c r="B154" s="81" t="str">
        <f t="shared" si="13"/>
        <v>148111353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БГ АГРО АД</v>
      </c>
      <c r="B155" s="81" t="str">
        <f t="shared" si="13"/>
        <v>148111353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8996</v>
      </c>
    </row>
    <row r="156" spans="1:8" ht="15.75">
      <c r="A156" s="81" t="str">
        <f t="shared" si="12"/>
        <v>БГ АГРО АД</v>
      </c>
      <c r="B156" s="81" t="str">
        <f t="shared" si="13"/>
        <v>148111353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117639</v>
      </c>
    </row>
    <row r="157" spans="1:8" ht="15.75">
      <c r="A157" s="81" t="str">
        <f t="shared" si="12"/>
        <v>БГ АГРО АД</v>
      </c>
      <c r="B157" s="81" t="str">
        <f t="shared" si="13"/>
        <v>148111353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22728</v>
      </c>
    </row>
    <row r="158" spans="1:8" ht="15.75">
      <c r="A158" s="81" t="str">
        <f t="shared" si="12"/>
        <v>БГ АГРО АД</v>
      </c>
      <c r="B158" s="81" t="str">
        <f t="shared" si="13"/>
        <v>148111353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83148</v>
      </c>
    </row>
    <row r="159" spans="1:8" ht="15.75">
      <c r="A159" s="81" t="str">
        <f aca="true" t="shared" si="15" ref="A159:A179">pdeName</f>
        <v>БГ АГРО АД</v>
      </c>
      <c r="B159" s="81" t="str">
        <f aca="true" t="shared" si="16" ref="B159:B179">pdeBulstat</f>
        <v>148111353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3350</v>
      </c>
    </row>
    <row r="160" spans="1:8" ht="15.75">
      <c r="A160" s="81" t="str">
        <f t="shared" si="15"/>
        <v>БГ АГРО АД</v>
      </c>
      <c r="B160" s="81" t="str">
        <f t="shared" si="16"/>
        <v>148111353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4286</v>
      </c>
    </row>
    <row r="161" spans="1:8" ht="15.75">
      <c r="A161" s="81" t="str">
        <f t="shared" si="15"/>
        <v>БГ АГРО АД</v>
      </c>
      <c r="B161" s="81" t="str">
        <f t="shared" si="16"/>
        <v>148111353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113512</v>
      </c>
    </row>
    <row r="162" spans="1:8" ht="15.75">
      <c r="A162" s="81" t="str">
        <f t="shared" si="15"/>
        <v>БГ АГРО АД</v>
      </c>
      <c r="B162" s="81" t="str">
        <f t="shared" si="16"/>
        <v>148111353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4116</v>
      </c>
    </row>
    <row r="163" spans="1:8" ht="15.75">
      <c r="A163" s="81" t="str">
        <f t="shared" si="15"/>
        <v>БГ АГРО АД</v>
      </c>
      <c r="B163" s="81" t="str">
        <f t="shared" si="16"/>
        <v>148111353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4116</v>
      </c>
    </row>
    <row r="164" spans="1:8" ht="15.75">
      <c r="A164" s="81" t="str">
        <f t="shared" si="15"/>
        <v>БГ АГРО АД</v>
      </c>
      <c r="B164" s="81" t="str">
        <f t="shared" si="16"/>
        <v>148111353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</v>
      </c>
    </row>
    <row r="165" spans="1:8" ht="15.75">
      <c r="A165" s="81" t="str">
        <f t="shared" si="15"/>
        <v>БГ АГРО АД</v>
      </c>
      <c r="B165" s="81" t="str">
        <f t="shared" si="16"/>
        <v>148111353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БГ АГРО АД</v>
      </c>
      <c r="B166" s="81" t="str">
        <f t="shared" si="16"/>
        <v>148111353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БГ АГРО АД</v>
      </c>
      <c r="B167" s="81" t="str">
        <f t="shared" si="16"/>
        <v>148111353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4</v>
      </c>
    </row>
    <row r="168" spans="1:8" ht="15.75">
      <c r="A168" s="81" t="str">
        <f t="shared" si="15"/>
        <v>БГ АГРО АД</v>
      </c>
      <c r="B168" s="81" t="str">
        <f t="shared" si="16"/>
        <v>148111353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БГ АГРО АД</v>
      </c>
      <c r="B169" s="81" t="str">
        <f t="shared" si="16"/>
        <v>148111353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</v>
      </c>
    </row>
    <row r="170" spans="1:8" ht="15.75">
      <c r="A170" s="81" t="str">
        <f t="shared" si="15"/>
        <v>БГ АГРО АД</v>
      </c>
      <c r="B170" s="81" t="str">
        <f t="shared" si="16"/>
        <v>148111353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117639</v>
      </c>
    </row>
    <row r="171" spans="1:8" ht="15.75">
      <c r="A171" s="81" t="str">
        <f t="shared" si="15"/>
        <v>БГ АГРО АД</v>
      </c>
      <c r="B171" s="81" t="str">
        <f t="shared" si="16"/>
        <v>148111353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БГ АГРО АД</v>
      </c>
      <c r="B172" s="81" t="str">
        <f t="shared" si="16"/>
        <v>148111353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БГ АГРО АД</v>
      </c>
      <c r="B173" s="81" t="str">
        <f t="shared" si="16"/>
        <v>148111353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БГ АГРО АД</v>
      </c>
      <c r="B174" s="81" t="str">
        <f t="shared" si="16"/>
        <v>148111353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117639</v>
      </c>
    </row>
    <row r="175" spans="1:8" ht="15.75">
      <c r="A175" s="81" t="str">
        <f t="shared" si="15"/>
        <v>БГ АГРО АД</v>
      </c>
      <c r="B175" s="81" t="str">
        <f t="shared" si="16"/>
        <v>148111353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БГ АГРО АД</v>
      </c>
      <c r="B176" s="81" t="str">
        <f t="shared" si="16"/>
        <v>148111353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БГ АГРО АД</v>
      </c>
      <c r="B177" s="81" t="str">
        <f t="shared" si="16"/>
        <v>148111353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БГ АГРО АД</v>
      </c>
      <c r="B178" s="81" t="str">
        <f t="shared" si="16"/>
        <v>148111353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БГ АГРО АД</v>
      </c>
      <c r="B179" s="81" t="str">
        <f t="shared" si="16"/>
        <v>148111353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117639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БГ АГРО АД</v>
      </c>
      <c r="B181" s="81" t="str">
        <f aca="true" t="shared" si="19" ref="B181:B216">pdeBulstat</f>
        <v>148111353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115099</v>
      </c>
    </row>
    <row r="182" spans="1:8" ht="15.75">
      <c r="A182" s="81" t="str">
        <f t="shared" si="18"/>
        <v>БГ АГРО АД</v>
      </c>
      <c r="B182" s="81" t="str">
        <f t="shared" si="19"/>
        <v>148111353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-104263</v>
      </c>
    </row>
    <row r="183" spans="1:8" ht="15.75">
      <c r="A183" s="81" t="str">
        <f t="shared" si="18"/>
        <v>БГ АГРО АД</v>
      </c>
      <c r="B183" s="81" t="str">
        <f t="shared" si="19"/>
        <v>148111353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БГ АГРО АД</v>
      </c>
      <c r="B184" s="81" t="str">
        <f t="shared" si="19"/>
        <v>148111353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-11567</v>
      </c>
    </row>
    <row r="185" spans="1:8" ht="15.75">
      <c r="A185" s="81" t="str">
        <f t="shared" si="18"/>
        <v>БГ АГРО АД</v>
      </c>
      <c r="B185" s="81" t="str">
        <f t="shared" si="19"/>
        <v>148111353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3311</v>
      </c>
    </row>
    <row r="186" spans="1:8" ht="15.75">
      <c r="A186" s="81" t="str">
        <f t="shared" si="18"/>
        <v>БГ АГРО АД</v>
      </c>
      <c r="B186" s="81" t="str">
        <f t="shared" si="19"/>
        <v>148111353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-849</v>
      </c>
    </row>
    <row r="187" spans="1:8" ht="15.75">
      <c r="A187" s="81" t="str">
        <f t="shared" si="18"/>
        <v>БГ АГРО АД</v>
      </c>
      <c r="B187" s="81" t="str">
        <f t="shared" si="19"/>
        <v>148111353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БГ АГРО АД</v>
      </c>
      <c r="B188" s="81" t="str">
        <f t="shared" si="19"/>
        <v>148111353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БГ АГРО АД</v>
      </c>
      <c r="B189" s="81" t="str">
        <f t="shared" si="19"/>
        <v>148111353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БГ АГРО АД</v>
      </c>
      <c r="B190" s="81" t="str">
        <f t="shared" si="19"/>
        <v>148111353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-105</v>
      </c>
    </row>
    <row r="191" spans="1:8" ht="15.75">
      <c r="A191" s="81" t="str">
        <f t="shared" si="18"/>
        <v>БГ АГРО АД</v>
      </c>
      <c r="B191" s="81" t="str">
        <f t="shared" si="19"/>
        <v>148111353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1625</v>
      </c>
    </row>
    <row r="192" spans="1:8" ht="15.75">
      <c r="A192" s="81" t="str">
        <f t="shared" si="18"/>
        <v>БГ АГРО АД</v>
      </c>
      <c r="B192" s="81" t="str">
        <f t="shared" si="19"/>
        <v>148111353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-6681</v>
      </c>
    </row>
    <row r="193" spans="1:8" ht="15.75">
      <c r="A193" s="81" t="str">
        <f t="shared" si="18"/>
        <v>БГ АГРО АД</v>
      </c>
      <c r="B193" s="81" t="str">
        <f t="shared" si="19"/>
        <v>148111353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790</v>
      </c>
    </row>
    <row r="194" spans="1:8" ht="15.75">
      <c r="A194" s="81" t="str">
        <f t="shared" si="18"/>
        <v>БГ АГРО АД</v>
      </c>
      <c r="B194" s="81" t="str">
        <f t="shared" si="19"/>
        <v>148111353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-6211</v>
      </c>
    </row>
    <row r="195" spans="1:8" ht="15.75">
      <c r="A195" s="81" t="str">
        <f t="shared" si="18"/>
        <v>БГ АГРО АД</v>
      </c>
      <c r="B195" s="81" t="str">
        <f t="shared" si="19"/>
        <v>148111353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6139</v>
      </c>
    </row>
    <row r="196" spans="1:8" ht="15.75">
      <c r="A196" s="81" t="str">
        <f t="shared" si="18"/>
        <v>БГ АГРО АД</v>
      </c>
      <c r="B196" s="81" t="str">
        <f t="shared" si="19"/>
        <v>148111353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7</v>
      </c>
    </row>
    <row r="197" spans="1:8" ht="15.75">
      <c r="A197" s="81" t="str">
        <f t="shared" si="18"/>
        <v>БГ АГРО АД</v>
      </c>
      <c r="B197" s="81" t="str">
        <f t="shared" si="19"/>
        <v>148111353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-146</v>
      </c>
    </row>
    <row r="198" spans="1:8" ht="15.75">
      <c r="A198" s="81" t="str">
        <f t="shared" si="18"/>
        <v>БГ АГРО АД</v>
      </c>
      <c r="B198" s="81" t="str">
        <f t="shared" si="19"/>
        <v>148111353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БГ АГРО АД</v>
      </c>
      <c r="B199" s="81" t="str">
        <f t="shared" si="19"/>
        <v>148111353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БГ АГРО АД</v>
      </c>
      <c r="B200" s="81" t="str">
        <f t="shared" si="19"/>
        <v>148111353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БГ АГРО АД</v>
      </c>
      <c r="B201" s="81" t="str">
        <f t="shared" si="19"/>
        <v>148111353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294</v>
      </c>
    </row>
    <row r="202" spans="1:8" ht="15.75">
      <c r="A202" s="81" t="str">
        <f t="shared" si="18"/>
        <v>БГ АГРО АД</v>
      </c>
      <c r="B202" s="81" t="str">
        <f t="shared" si="19"/>
        <v>148111353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-5808</v>
      </c>
    </row>
    <row r="203" spans="1:8" ht="15.75">
      <c r="A203" s="81" t="str">
        <f t="shared" si="18"/>
        <v>БГ АГРО АД</v>
      </c>
      <c r="B203" s="81" t="str">
        <f t="shared" si="19"/>
        <v>148111353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БГ АГРО АД</v>
      </c>
      <c r="B204" s="81" t="str">
        <f t="shared" si="19"/>
        <v>148111353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БГ АГРО АД</v>
      </c>
      <c r="B205" s="81" t="str">
        <f t="shared" si="19"/>
        <v>148111353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127194</v>
      </c>
    </row>
    <row r="206" spans="1:8" ht="15.75">
      <c r="A206" s="81" t="str">
        <f t="shared" si="18"/>
        <v>БГ АГРО АД</v>
      </c>
      <c r="B206" s="81" t="str">
        <f t="shared" si="19"/>
        <v>148111353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-112455</v>
      </c>
    </row>
    <row r="207" spans="1:8" ht="15.75">
      <c r="A207" s="81" t="str">
        <f t="shared" si="18"/>
        <v>БГ АГРО АД</v>
      </c>
      <c r="B207" s="81" t="str">
        <f t="shared" si="19"/>
        <v>148111353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-7178</v>
      </c>
    </row>
    <row r="208" spans="1:8" ht="15.75">
      <c r="A208" s="81" t="str">
        <f t="shared" si="18"/>
        <v>БГ АГРО АД</v>
      </c>
      <c r="B208" s="81" t="str">
        <f t="shared" si="19"/>
        <v>148111353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-861</v>
      </c>
    </row>
    <row r="209" spans="1:8" ht="15.75">
      <c r="A209" s="81" t="str">
        <f t="shared" si="18"/>
        <v>БГ АГРО АД</v>
      </c>
      <c r="B209" s="81" t="str">
        <f t="shared" si="19"/>
        <v>148111353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-6457</v>
      </c>
    </row>
    <row r="210" spans="1:8" ht="15.75">
      <c r="A210" s="81" t="str">
        <f t="shared" si="18"/>
        <v>БГ АГРО АД</v>
      </c>
      <c r="B210" s="81" t="str">
        <f t="shared" si="19"/>
        <v>148111353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3887</v>
      </c>
    </row>
    <row r="211" spans="1:8" ht="15.75">
      <c r="A211" s="81" t="str">
        <f t="shared" si="18"/>
        <v>БГ АГРО АД</v>
      </c>
      <c r="B211" s="81" t="str">
        <f t="shared" si="19"/>
        <v>148111353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4130</v>
      </c>
    </row>
    <row r="212" spans="1:8" ht="15.75">
      <c r="A212" s="81" t="str">
        <f t="shared" si="18"/>
        <v>БГ АГРО АД</v>
      </c>
      <c r="B212" s="81" t="str">
        <f t="shared" si="19"/>
        <v>148111353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-53</v>
      </c>
    </row>
    <row r="213" spans="1:8" ht="15.75">
      <c r="A213" s="81" t="str">
        <f t="shared" si="18"/>
        <v>БГ АГРО АД</v>
      </c>
      <c r="B213" s="81" t="str">
        <f t="shared" si="19"/>
        <v>148111353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187</v>
      </c>
    </row>
    <row r="214" spans="1:8" ht="15.75">
      <c r="A214" s="81" t="str">
        <f t="shared" si="18"/>
        <v>БГ АГРО АД</v>
      </c>
      <c r="B214" s="81" t="str">
        <f t="shared" si="19"/>
        <v>148111353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134</v>
      </c>
    </row>
    <row r="215" spans="1:8" ht="15.75">
      <c r="A215" s="81" t="str">
        <f t="shared" si="18"/>
        <v>БГ АГРО АД</v>
      </c>
      <c r="B215" s="81" t="str">
        <f t="shared" si="19"/>
        <v>148111353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134</v>
      </c>
    </row>
    <row r="216" spans="1:8" ht="15.75">
      <c r="A216" s="81" t="str">
        <f t="shared" si="18"/>
        <v>БГ АГРО АД</v>
      </c>
      <c r="B216" s="81" t="str">
        <f t="shared" si="19"/>
        <v>148111353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БГ АГРО АД</v>
      </c>
      <c r="B218" s="81" t="str">
        <f aca="true" t="shared" si="22" ref="B218:B281">pdeBulstat</f>
        <v>148111353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40357</v>
      </c>
    </row>
    <row r="219" spans="1:8" ht="15.75">
      <c r="A219" s="81" t="str">
        <f t="shared" si="21"/>
        <v>БГ АГРО АД</v>
      </c>
      <c r="B219" s="81" t="str">
        <f t="shared" si="22"/>
        <v>148111353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БГ АГРО АД</v>
      </c>
      <c r="B220" s="81" t="str">
        <f t="shared" si="22"/>
        <v>148111353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БГ АГРО АД</v>
      </c>
      <c r="B221" s="81" t="str">
        <f t="shared" si="22"/>
        <v>148111353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БГ АГРО АД</v>
      </c>
      <c r="B222" s="81" t="str">
        <f t="shared" si="22"/>
        <v>148111353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40357</v>
      </c>
    </row>
    <row r="223" spans="1:8" ht="15.75">
      <c r="A223" s="81" t="str">
        <f t="shared" si="21"/>
        <v>БГ АГРО АД</v>
      </c>
      <c r="B223" s="81" t="str">
        <f t="shared" si="22"/>
        <v>148111353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БГ АГРО АД</v>
      </c>
      <c r="B224" s="81" t="str">
        <f t="shared" si="22"/>
        <v>148111353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БГ АГРО АД</v>
      </c>
      <c r="B225" s="81" t="str">
        <f t="shared" si="22"/>
        <v>148111353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БГ АГРО АД</v>
      </c>
      <c r="B226" s="81" t="str">
        <f t="shared" si="22"/>
        <v>148111353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БГ АГРО АД</v>
      </c>
      <c r="B227" s="81" t="str">
        <f t="shared" si="22"/>
        <v>148111353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БГ АГРО АД</v>
      </c>
      <c r="B228" s="81" t="str">
        <f t="shared" si="22"/>
        <v>148111353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БГ АГРО АД</v>
      </c>
      <c r="B229" s="81" t="str">
        <f t="shared" si="22"/>
        <v>148111353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БГ АГРО АД</v>
      </c>
      <c r="B230" s="81" t="str">
        <f t="shared" si="22"/>
        <v>148111353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БГ АГРО АД</v>
      </c>
      <c r="B231" s="81" t="str">
        <f t="shared" si="22"/>
        <v>148111353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БГ АГРО АД</v>
      </c>
      <c r="B232" s="81" t="str">
        <f t="shared" si="22"/>
        <v>148111353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БГ АГРО АД</v>
      </c>
      <c r="B233" s="81" t="str">
        <f t="shared" si="22"/>
        <v>148111353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БГ АГРО АД</v>
      </c>
      <c r="B234" s="81" t="str">
        <f t="shared" si="22"/>
        <v>148111353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БГ АГРО АД</v>
      </c>
      <c r="B235" s="81" t="str">
        <f t="shared" si="22"/>
        <v>148111353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БГ АГРО АД</v>
      </c>
      <c r="B236" s="81" t="str">
        <f t="shared" si="22"/>
        <v>148111353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40357</v>
      </c>
    </row>
    <row r="237" spans="1:8" ht="15.75">
      <c r="A237" s="81" t="str">
        <f t="shared" si="21"/>
        <v>БГ АГРО АД</v>
      </c>
      <c r="B237" s="81" t="str">
        <f t="shared" si="22"/>
        <v>148111353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БГ АГРО АД</v>
      </c>
      <c r="B238" s="81" t="str">
        <f t="shared" si="22"/>
        <v>148111353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БГ АГРО АД</v>
      </c>
      <c r="B239" s="81" t="str">
        <f t="shared" si="22"/>
        <v>148111353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40357</v>
      </c>
    </row>
    <row r="240" spans="1:8" ht="15.75">
      <c r="A240" s="81" t="str">
        <f t="shared" si="21"/>
        <v>БГ АГРО АД</v>
      </c>
      <c r="B240" s="81" t="str">
        <f t="shared" si="22"/>
        <v>148111353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БГ АГРО АД</v>
      </c>
      <c r="B241" s="81" t="str">
        <f t="shared" si="22"/>
        <v>148111353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БГ АГРО АД</v>
      </c>
      <c r="B242" s="81" t="str">
        <f t="shared" si="22"/>
        <v>148111353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БГ АГРО АД</v>
      </c>
      <c r="B243" s="81" t="str">
        <f t="shared" si="22"/>
        <v>148111353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БГ АГРО АД</v>
      </c>
      <c r="B244" s="81" t="str">
        <f t="shared" si="22"/>
        <v>148111353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БГ АГРО АД</v>
      </c>
      <c r="B245" s="81" t="str">
        <f t="shared" si="22"/>
        <v>148111353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БГ АГРО АД</v>
      </c>
      <c r="B246" s="81" t="str">
        <f t="shared" si="22"/>
        <v>148111353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БГ АГРО АД</v>
      </c>
      <c r="B247" s="81" t="str">
        <f t="shared" si="22"/>
        <v>148111353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БГ АГРО АД</v>
      </c>
      <c r="B248" s="81" t="str">
        <f t="shared" si="22"/>
        <v>148111353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БГ АГРО АД</v>
      </c>
      <c r="B249" s="81" t="str">
        <f t="shared" si="22"/>
        <v>148111353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БГ АГРО АД</v>
      </c>
      <c r="B250" s="81" t="str">
        <f t="shared" si="22"/>
        <v>148111353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БГ АГРО АД</v>
      </c>
      <c r="B251" s="81" t="str">
        <f t="shared" si="22"/>
        <v>148111353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БГ АГРО АД</v>
      </c>
      <c r="B252" s="81" t="str">
        <f t="shared" si="22"/>
        <v>148111353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БГ АГРО АД</v>
      </c>
      <c r="B253" s="81" t="str">
        <f t="shared" si="22"/>
        <v>148111353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БГ АГРО АД</v>
      </c>
      <c r="B254" s="81" t="str">
        <f t="shared" si="22"/>
        <v>148111353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БГ АГРО АД</v>
      </c>
      <c r="B255" s="81" t="str">
        <f t="shared" si="22"/>
        <v>148111353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БГ АГРО АД</v>
      </c>
      <c r="B256" s="81" t="str">
        <f t="shared" si="22"/>
        <v>148111353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БГ АГРО АД</v>
      </c>
      <c r="B257" s="81" t="str">
        <f t="shared" si="22"/>
        <v>148111353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БГ АГРО АД</v>
      </c>
      <c r="B258" s="81" t="str">
        <f t="shared" si="22"/>
        <v>148111353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БГ АГРО АД</v>
      </c>
      <c r="B259" s="81" t="str">
        <f t="shared" si="22"/>
        <v>148111353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БГ АГРО АД</v>
      </c>
      <c r="B260" s="81" t="str">
        <f t="shared" si="22"/>
        <v>148111353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БГ АГРО АД</v>
      </c>
      <c r="B261" s="81" t="str">
        <f t="shared" si="22"/>
        <v>148111353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БГ АГРО АД</v>
      </c>
      <c r="B262" s="81" t="str">
        <f t="shared" si="22"/>
        <v>148111353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БГ АГРО АД</v>
      </c>
      <c r="B263" s="81" t="str">
        <f t="shared" si="22"/>
        <v>148111353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БГ АГРО АД</v>
      </c>
      <c r="B264" s="81" t="str">
        <f t="shared" si="22"/>
        <v>148111353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БГ АГРО АД</v>
      </c>
      <c r="B265" s="81" t="str">
        <f t="shared" si="22"/>
        <v>148111353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БГ АГРО АД</v>
      </c>
      <c r="B266" s="81" t="str">
        <f t="shared" si="22"/>
        <v>148111353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БГ АГРО АД</v>
      </c>
      <c r="B267" s="81" t="str">
        <f t="shared" si="22"/>
        <v>148111353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БГ АГРО АД</v>
      </c>
      <c r="B268" s="81" t="str">
        <f t="shared" si="22"/>
        <v>148111353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БГ АГРО АД</v>
      </c>
      <c r="B269" s="81" t="str">
        <f t="shared" si="22"/>
        <v>148111353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БГ АГРО АД</v>
      </c>
      <c r="B270" s="81" t="str">
        <f t="shared" si="22"/>
        <v>148111353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БГ АГРО АД</v>
      </c>
      <c r="B271" s="81" t="str">
        <f t="shared" si="22"/>
        <v>148111353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БГ АГРО АД</v>
      </c>
      <c r="B272" s="81" t="str">
        <f t="shared" si="22"/>
        <v>148111353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БГ АГРО АД</v>
      </c>
      <c r="B273" s="81" t="str">
        <f t="shared" si="22"/>
        <v>148111353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БГ АГРО АД</v>
      </c>
      <c r="B274" s="81" t="str">
        <f t="shared" si="22"/>
        <v>148111353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БГ АГРО АД</v>
      </c>
      <c r="B275" s="81" t="str">
        <f t="shared" si="22"/>
        <v>148111353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БГ АГРО АД</v>
      </c>
      <c r="B276" s="81" t="str">
        <f t="shared" si="22"/>
        <v>148111353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БГ АГРО АД</v>
      </c>
      <c r="B277" s="81" t="str">
        <f t="shared" si="22"/>
        <v>148111353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БГ АГРО АД</v>
      </c>
      <c r="B278" s="81" t="str">
        <f t="shared" si="22"/>
        <v>148111353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БГ АГРО АД</v>
      </c>
      <c r="B279" s="81" t="str">
        <f t="shared" si="22"/>
        <v>148111353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БГ АГРО АД</v>
      </c>
      <c r="B280" s="81" t="str">
        <f t="shared" si="22"/>
        <v>148111353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БГ АГРО АД</v>
      </c>
      <c r="B281" s="81" t="str">
        <f t="shared" si="22"/>
        <v>148111353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БГ АГРО АД</v>
      </c>
      <c r="B282" s="81" t="str">
        <f aca="true" t="shared" si="25" ref="B282:B345">pdeBulstat</f>
        <v>148111353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БГ АГРО АД</v>
      </c>
      <c r="B283" s="81" t="str">
        <f t="shared" si="25"/>
        <v>148111353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БГ АГРО АД</v>
      </c>
      <c r="B284" s="81" t="str">
        <f t="shared" si="25"/>
        <v>148111353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3905</v>
      </c>
    </row>
    <row r="285" spans="1:8" ht="15.75">
      <c r="A285" s="81" t="str">
        <f t="shared" si="24"/>
        <v>БГ АГРО АД</v>
      </c>
      <c r="B285" s="81" t="str">
        <f t="shared" si="25"/>
        <v>148111353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БГ АГРО АД</v>
      </c>
      <c r="B286" s="81" t="str">
        <f t="shared" si="25"/>
        <v>148111353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БГ АГРО АД</v>
      </c>
      <c r="B287" s="81" t="str">
        <f t="shared" si="25"/>
        <v>148111353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БГ АГРО АД</v>
      </c>
      <c r="B288" s="81" t="str">
        <f t="shared" si="25"/>
        <v>148111353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3905</v>
      </c>
    </row>
    <row r="289" spans="1:8" ht="15.75">
      <c r="A289" s="81" t="str">
        <f t="shared" si="24"/>
        <v>БГ АГРО АД</v>
      </c>
      <c r="B289" s="81" t="str">
        <f t="shared" si="25"/>
        <v>148111353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БГ АГРО АД</v>
      </c>
      <c r="B290" s="81" t="str">
        <f t="shared" si="25"/>
        <v>148111353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22</v>
      </c>
    </row>
    <row r="291" spans="1:8" ht="15.75">
      <c r="A291" s="81" t="str">
        <f t="shared" si="24"/>
        <v>БГ АГРО АД</v>
      </c>
      <c r="B291" s="81" t="str">
        <f t="shared" si="25"/>
        <v>148111353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БГ АГРО АД</v>
      </c>
      <c r="B292" s="81" t="str">
        <f t="shared" si="25"/>
        <v>148111353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22</v>
      </c>
    </row>
    <row r="293" spans="1:8" ht="15.75">
      <c r="A293" s="81" t="str">
        <f t="shared" si="24"/>
        <v>БГ АГРО АД</v>
      </c>
      <c r="B293" s="81" t="str">
        <f t="shared" si="25"/>
        <v>148111353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БГ АГРО АД</v>
      </c>
      <c r="B294" s="81" t="str">
        <f t="shared" si="25"/>
        <v>148111353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БГ АГРО АД</v>
      </c>
      <c r="B295" s="81" t="str">
        <f t="shared" si="25"/>
        <v>148111353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БГ АГРО АД</v>
      </c>
      <c r="B296" s="81" t="str">
        <f t="shared" si="25"/>
        <v>148111353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БГ АГРО АД</v>
      </c>
      <c r="B297" s="81" t="str">
        <f t="shared" si="25"/>
        <v>148111353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БГ АГРО АД</v>
      </c>
      <c r="B298" s="81" t="str">
        <f t="shared" si="25"/>
        <v>148111353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БГ АГРО АД</v>
      </c>
      <c r="B299" s="81" t="str">
        <f t="shared" si="25"/>
        <v>148111353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БГ АГРО АД</v>
      </c>
      <c r="B300" s="81" t="str">
        <f t="shared" si="25"/>
        <v>148111353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БГ АГРО АД</v>
      </c>
      <c r="B301" s="81" t="str">
        <f t="shared" si="25"/>
        <v>148111353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БГ АГРО АД</v>
      </c>
      <c r="B302" s="81" t="str">
        <f t="shared" si="25"/>
        <v>148111353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3927</v>
      </c>
    </row>
    <row r="303" spans="1:8" ht="15.75">
      <c r="A303" s="81" t="str">
        <f t="shared" si="24"/>
        <v>БГ АГРО АД</v>
      </c>
      <c r="B303" s="81" t="str">
        <f t="shared" si="25"/>
        <v>148111353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БГ АГРО АД</v>
      </c>
      <c r="B304" s="81" t="str">
        <f t="shared" si="25"/>
        <v>148111353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БГ АГРО АД</v>
      </c>
      <c r="B305" s="81" t="str">
        <f t="shared" si="25"/>
        <v>148111353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3927</v>
      </c>
    </row>
    <row r="306" spans="1:8" ht="15.75">
      <c r="A306" s="81" t="str">
        <f t="shared" si="24"/>
        <v>БГ АГРО АД</v>
      </c>
      <c r="B306" s="81" t="str">
        <f t="shared" si="25"/>
        <v>148111353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БГ АГРО АД</v>
      </c>
      <c r="B307" s="81" t="str">
        <f t="shared" si="25"/>
        <v>148111353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БГ АГРО АД</v>
      </c>
      <c r="B308" s="81" t="str">
        <f t="shared" si="25"/>
        <v>148111353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БГ АГРО АД</v>
      </c>
      <c r="B309" s="81" t="str">
        <f t="shared" si="25"/>
        <v>148111353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БГ АГРО АД</v>
      </c>
      <c r="B310" s="81" t="str">
        <f t="shared" si="25"/>
        <v>148111353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БГ АГРО АД</v>
      </c>
      <c r="B311" s="81" t="str">
        <f t="shared" si="25"/>
        <v>148111353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БГ АГРО АД</v>
      </c>
      <c r="B312" s="81" t="str">
        <f t="shared" si="25"/>
        <v>148111353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БГ АГРО АД</v>
      </c>
      <c r="B313" s="81" t="str">
        <f t="shared" si="25"/>
        <v>148111353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БГ АГРО АД</v>
      </c>
      <c r="B314" s="81" t="str">
        <f t="shared" si="25"/>
        <v>148111353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БГ АГРО АД</v>
      </c>
      <c r="B315" s="81" t="str">
        <f t="shared" si="25"/>
        <v>148111353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БГ АГРО АД</v>
      </c>
      <c r="B316" s="81" t="str">
        <f t="shared" si="25"/>
        <v>148111353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БГ АГРО АД</v>
      </c>
      <c r="B317" s="81" t="str">
        <f t="shared" si="25"/>
        <v>148111353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БГ АГРО АД</v>
      </c>
      <c r="B318" s="81" t="str">
        <f t="shared" si="25"/>
        <v>148111353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БГ АГРО АД</v>
      </c>
      <c r="B319" s="81" t="str">
        <f t="shared" si="25"/>
        <v>148111353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БГ АГРО АД</v>
      </c>
      <c r="B320" s="81" t="str">
        <f t="shared" si="25"/>
        <v>148111353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БГ АГРО АД</v>
      </c>
      <c r="B321" s="81" t="str">
        <f t="shared" si="25"/>
        <v>148111353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БГ АГРО АД</v>
      </c>
      <c r="B322" s="81" t="str">
        <f t="shared" si="25"/>
        <v>148111353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БГ АГРО АД</v>
      </c>
      <c r="B323" s="81" t="str">
        <f t="shared" si="25"/>
        <v>148111353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БГ АГРО АД</v>
      </c>
      <c r="B324" s="81" t="str">
        <f t="shared" si="25"/>
        <v>148111353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БГ АГРО АД</v>
      </c>
      <c r="B325" s="81" t="str">
        <f t="shared" si="25"/>
        <v>148111353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БГ АГРО АД</v>
      </c>
      <c r="B326" s="81" t="str">
        <f t="shared" si="25"/>
        <v>148111353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БГ АГРО АД</v>
      </c>
      <c r="B327" s="81" t="str">
        <f t="shared" si="25"/>
        <v>148111353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БГ АГРО АД</v>
      </c>
      <c r="B328" s="81" t="str">
        <f t="shared" si="25"/>
        <v>148111353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БГ АГРО АД</v>
      </c>
      <c r="B329" s="81" t="str">
        <f t="shared" si="25"/>
        <v>148111353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БГ АГРО АД</v>
      </c>
      <c r="B330" s="81" t="str">
        <f t="shared" si="25"/>
        <v>148111353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БГ АГРО АД</v>
      </c>
      <c r="B331" s="81" t="str">
        <f t="shared" si="25"/>
        <v>148111353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БГ АГРО АД</v>
      </c>
      <c r="B332" s="81" t="str">
        <f t="shared" si="25"/>
        <v>148111353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БГ АГРО АД</v>
      </c>
      <c r="B333" s="81" t="str">
        <f t="shared" si="25"/>
        <v>148111353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БГ АГРО АД</v>
      </c>
      <c r="B334" s="81" t="str">
        <f t="shared" si="25"/>
        <v>148111353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БГ АГРО АД</v>
      </c>
      <c r="B335" s="81" t="str">
        <f t="shared" si="25"/>
        <v>148111353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БГ АГРО АД</v>
      </c>
      <c r="B336" s="81" t="str">
        <f t="shared" si="25"/>
        <v>148111353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БГ АГРО АД</v>
      </c>
      <c r="B337" s="81" t="str">
        <f t="shared" si="25"/>
        <v>148111353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БГ АГРО АД</v>
      </c>
      <c r="B338" s="81" t="str">
        <f t="shared" si="25"/>
        <v>148111353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БГ АГРО АД</v>
      </c>
      <c r="B339" s="81" t="str">
        <f t="shared" si="25"/>
        <v>148111353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БГ АГРО АД</v>
      </c>
      <c r="B340" s="81" t="str">
        <f t="shared" si="25"/>
        <v>148111353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БГ АГРО АД</v>
      </c>
      <c r="B341" s="81" t="str">
        <f t="shared" si="25"/>
        <v>148111353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БГ АГРО АД</v>
      </c>
      <c r="B342" s="81" t="str">
        <f t="shared" si="25"/>
        <v>148111353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БГ АГРО АД</v>
      </c>
      <c r="B343" s="81" t="str">
        <f t="shared" si="25"/>
        <v>148111353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БГ АГРО АД</v>
      </c>
      <c r="B344" s="81" t="str">
        <f t="shared" si="25"/>
        <v>148111353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БГ АГРО АД</v>
      </c>
      <c r="B345" s="81" t="str">
        <f t="shared" si="25"/>
        <v>148111353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БГ АГРО АД</v>
      </c>
      <c r="B346" s="81" t="str">
        <f aca="true" t="shared" si="28" ref="B346:B409">pdeBulstat</f>
        <v>148111353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БГ АГРО АД</v>
      </c>
      <c r="B347" s="81" t="str">
        <f t="shared" si="28"/>
        <v>148111353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БГ АГРО АД</v>
      </c>
      <c r="B348" s="81" t="str">
        <f t="shared" si="28"/>
        <v>148111353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БГ АГРО АД</v>
      </c>
      <c r="B349" s="81" t="str">
        <f t="shared" si="28"/>
        <v>148111353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БГ АГРО АД</v>
      </c>
      <c r="B350" s="81" t="str">
        <f t="shared" si="28"/>
        <v>148111353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35478</v>
      </c>
    </row>
    <row r="351" spans="1:8" ht="15.75">
      <c r="A351" s="81" t="str">
        <f t="shared" si="27"/>
        <v>БГ АГРО АД</v>
      </c>
      <c r="B351" s="81" t="str">
        <f t="shared" si="28"/>
        <v>148111353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БГ АГРО АД</v>
      </c>
      <c r="B352" s="81" t="str">
        <f t="shared" si="28"/>
        <v>148111353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БГ АГРО АД</v>
      </c>
      <c r="B353" s="81" t="str">
        <f t="shared" si="28"/>
        <v>148111353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БГ АГРО АД</v>
      </c>
      <c r="B354" s="81" t="str">
        <f t="shared" si="28"/>
        <v>148111353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35478</v>
      </c>
    </row>
    <row r="355" spans="1:8" ht="15.75">
      <c r="A355" s="81" t="str">
        <f t="shared" si="27"/>
        <v>БГ АГРО АД</v>
      </c>
      <c r="B355" s="81" t="str">
        <f t="shared" si="28"/>
        <v>148111353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8996</v>
      </c>
    </row>
    <row r="356" spans="1:8" ht="15.75">
      <c r="A356" s="81" t="str">
        <f t="shared" si="27"/>
        <v>БГ АГРО АД</v>
      </c>
      <c r="B356" s="81" t="str">
        <f t="shared" si="28"/>
        <v>148111353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-6479</v>
      </c>
    </row>
    <row r="357" spans="1:8" ht="15.75">
      <c r="A357" s="81" t="str">
        <f t="shared" si="27"/>
        <v>БГ АГРО АД</v>
      </c>
      <c r="B357" s="81" t="str">
        <f t="shared" si="28"/>
        <v>148111353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-6457</v>
      </c>
    </row>
    <row r="358" spans="1:8" ht="15.75">
      <c r="A358" s="81" t="str">
        <f t="shared" si="27"/>
        <v>БГ АГРО АД</v>
      </c>
      <c r="B358" s="81" t="str">
        <f t="shared" si="28"/>
        <v>148111353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-22</v>
      </c>
    </row>
    <row r="359" spans="1:8" ht="15.75">
      <c r="A359" s="81" t="str">
        <f t="shared" si="27"/>
        <v>БГ АГРО АД</v>
      </c>
      <c r="B359" s="81" t="str">
        <f t="shared" si="28"/>
        <v>148111353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БГ АГРО АД</v>
      </c>
      <c r="B360" s="81" t="str">
        <f t="shared" si="28"/>
        <v>148111353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БГ АГРО АД</v>
      </c>
      <c r="B361" s="81" t="str">
        <f t="shared" si="28"/>
        <v>148111353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БГ АГРО АД</v>
      </c>
      <c r="B362" s="81" t="str">
        <f t="shared" si="28"/>
        <v>148111353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БГ АГРО АД</v>
      </c>
      <c r="B363" s="81" t="str">
        <f t="shared" si="28"/>
        <v>148111353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БГ АГРО АД</v>
      </c>
      <c r="B364" s="81" t="str">
        <f t="shared" si="28"/>
        <v>148111353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БГ АГРО АД</v>
      </c>
      <c r="B365" s="81" t="str">
        <f t="shared" si="28"/>
        <v>148111353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БГ АГРО АД</v>
      </c>
      <c r="B366" s="81" t="str">
        <f t="shared" si="28"/>
        <v>148111353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БГ АГРО АД</v>
      </c>
      <c r="B367" s="81" t="str">
        <f t="shared" si="28"/>
        <v>148111353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БГ АГРО АД</v>
      </c>
      <c r="B368" s="81" t="str">
        <f t="shared" si="28"/>
        <v>148111353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37995</v>
      </c>
    </row>
    <row r="369" spans="1:8" ht="15.75">
      <c r="A369" s="81" t="str">
        <f t="shared" si="27"/>
        <v>БГ АГРО АД</v>
      </c>
      <c r="B369" s="81" t="str">
        <f t="shared" si="28"/>
        <v>148111353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БГ АГРО АД</v>
      </c>
      <c r="B370" s="81" t="str">
        <f t="shared" si="28"/>
        <v>148111353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БГ АГРО АД</v>
      </c>
      <c r="B371" s="81" t="str">
        <f t="shared" si="28"/>
        <v>148111353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37995</v>
      </c>
    </row>
    <row r="372" spans="1:8" ht="15.75">
      <c r="A372" s="81" t="str">
        <f t="shared" si="27"/>
        <v>БГ АГРО АД</v>
      </c>
      <c r="B372" s="81" t="str">
        <f t="shared" si="28"/>
        <v>148111353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БГ АГРО АД</v>
      </c>
      <c r="B373" s="81" t="str">
        <f t="shared" si="28"/>
        <v>148111353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БГ АГРО АД</v>
      </c>
      <c r="B374" s="81" t="str">
        <f t="shared" si="28"/>
        <v>148111353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БГ АГРО АД</v>
      </c>
      <c r="B375" s="81" t="str">
        <f t="shared" si="28"/>
        <v>148111353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БГ АГРО АД</v>
      </c>
      <c r="B376" s="81" t="str">
        <f t="shared" si="28"/>
        <v>148111353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БГ АГРО АД</v>
      </c>
      <c r="B377" s="81" t="str">
        <f t="shared" si="28"/>
        <v>148111353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БГ АГРО АД</v>
      </c>
      <c r="B378" s="81" t="str">
        <f t="shared" si="28"/>
        <v>148111353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БГ АГРО АД</v>
      </c>
      <c r="B379" s="81" t="str">
        <f t="shared" si="28"/>
        <v>148111353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БГ АГРО АД</v>
      </c>
      <c r="B380" s="81" t="str">
        <f t="shared" si="28"/>
        <v>148111353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БГ АГРО АД</v>
      </c>
      <c r="B381" s="81" t="str">
        <f t="shared" si="28"/>
        <v>148111353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БГ АГРО АД</v>
      </c>
      <c r="B382" s="81" t="str">
        <f t="shared" si="28"/>
        <v>148111353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БГ АГРО АД</v>
      </c>
      <c r="B383" s="81" t="str">
        <f t="shared" si="28"/>
        <v>148111353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БГ АГРО АД</v>
      </c>
      <c r="B384" s="81" t="str">
        <f t="shared" si="28"/>
        <v>148111353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БГ АГРО АД</v>
      </c>
      <c r="B385" s="81" t="str">
        <f t="shared" si="28"/>
        <v>148111353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БГ АГРО АД</v>
      </c>
      <c r="B386" s="81" t="str">
        <f t="shared" si="28"/>
        <v>148111353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БГ АГРО АД</v>
      </c>
      <c r="B387" s="81" t="str">
        <f t="shared" si="28"/>
        <v>148111353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БГ АГРО АД</v>
      </c>
      <c r="B388" s="81" t="str">
        <f t="shared" si="28"/>
        <v>148111353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БГ АГРО АД</v>
      </c>
      <c r="B389" s="81" t="str">
        <f t="shared" si="28"/>
        <v>148111353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БГ АГРО АД</v>
      </c>
      <c r="B390" s="81" t="str">
        <f t="shared" si="28"/>
        <v>148111353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БГ АГРО АД</v>
      </c>
      <c r="B391" s="81" t="str">
        <f t="shared" si="28"/>
        <v>148111353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БГ АГРО АД</v>
      </c>
      <c r="B392" s="81" t="str">
        <f t="shared" si="28"/>
        <v>148111353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БГ АГРО АД</v>
      </c>
      <c r="B393" s="81" t="str">
        <f t="shared" si="28"/>
        <v>148111353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БГ АГРО АД</v>
      </c>
      <c r="B394" s="81" t="str">
        <f t="shared" si="28"/>
        <v>148111353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БГ АГРО АД</v>
      </c>
      <c r="B395" s="81" t="str">
        <f t="shared" si="28"/>
        <v>148111353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БГ АГРО АД</v>
      </c>
      <c r="B396" s="81" t="str">
        <f t="shared" si="28"/>
        <v>148111353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БГ АГРО АД</v>
      </c>
      <c r="B397" s="81" t="str">
        <f t="shared" si="28"/>
        <v>148111353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БГ АГРО АД</v>
      </c>
      <c r="B398" s="81" t="str">
        <f t="shared" si="28"/>
        <v>148111353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БГ АГРО АД</v>
      </c>
      <c r="B399" s="81" t="str">
        <f t="shared" si="28"/>
        <v>148111353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БГ АГРО АД</v>
      </c>
      <c r="B400" s="81" t="str">
        <f t="shared" si="28"/>
        <v>148111353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БГ АГРО АД</v>
      </c>
      <c r="B401" s="81" t="str">
        <f t="shared" si="28"/>
        <v>148111353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БГ АГРО АД</v>
      </c>
      <c r="B402" s="81" t="str">
        <f t="shared" si="28"/>
        <v>148111353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БГ АГРО АД</v>
      </c>
      <c r="B403" s="81" t="str">
        <f t="shared" si="28"/>
        <v>148111353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БГ АГРО АД</v>
      </c>
      <c r="B404" s="81" t="str">
        <f t="shared" si="28"/>
        <v>148111353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БГ АГРО АД</v>
      </c>
      <c r="B405" s="81" t="str">
        <f t="shared" si="28"/>
        <v>148111353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БГ АГРО АД</v>
      </c>
      <c r="B406" s="81" t="str">
        <f t="shared" si="28"/>
        <v>148111353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БГ АГРО АД</v>
      </c>
      <c r="B407" s="81" t="str">
        <f t="shared" si="28"/>
        <v>148111353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БГ АГРО АД</v>
      </c>
      <c r="B408" s="81" t="str">
        <f t="shared" si="28"/>
        <v>148111353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БГ АГРО АД</v>
      </c>
      <c r="B409" s="81" t="str">
        <f t="shared" si="28"/>
        <v>148111353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БГ АГРО АД</v>
      </c>
      <c r="B410" s="81" t="str">
        <f aca="true" t="shared" si="31" ref="B410:B459">pdeBulstat</f>
        <v>148111353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БГ АГРО АД</v>
      </c>
      <c r="B411" s="81" t="str">
        <f t="shared" si="31"/>
        <v>148111353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БГ АГРО АД</v>
      </c>
      <c r="B412" s="81" t="str">
        <f t="shared" si="31"/>
        <v>148111353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БГ АГРО АД</v>
      </c>
      <c r="B413" s="81" t="str">
        <f t="shared" si="31"/>
        <v>148111353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БГ АГРО АД</v>
      </c>
      <c r="B414" s="81" t="str">
        <f t="shared" si="31"/>
        <v>148111353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БГ АГРО АД</v>
      </c>
      <c r="B415" s="81" t="str">
        <f t="shared" si="31"/>
        <v>148111353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БГ АГРО АД</v>
      </c>
      <c r="B416" s="81" t="str">
        <f t="shared" si="31"/>
        <v>148111353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79740</v>
      </c>
    </row>
    <row r="417" spans="1:8" ht="15.75">
      <c r="A417" s="81" t="str">
        <f t="shared" si="30"/>
        <v>БГ АГРО АД</v>
      </c>
      <c r="B417" s="81" t="str">
        <f t="shared" si="31"/>
        <v>148111353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БГ АГРО АД</v>
      </c>
      <c r="B418" s="81" t="str">
        <f t="shared" si="31"/>
        <v>148111353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БГ АГРО АД</v>
      </c>
      <c r="B419" s="81" t="str">
        <f t="shared" si="31"/>
        <v>148111353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БГ АГРО АД</v>
      </c>
      <c r="B420" s="81" t="str">
        <f t="shared" si="31"/>
        <v>148111353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79740</v>
      </c>
    </row>
    <row r="421" spans="1:8" ht="15.75">
      <c r="A421" s="81" t="str">
        <f t="shared" si="30"/>
        <v>БГ АГРО АД</v>
      </c>
      <c r="B421" s="81" t="str">
        <f t="shared" si="31"/>
        <v>148111353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8996</v>
      </c>
    </row>
    <row r="422" spans="1:8" ht="15.75">
      <c r="A422" s="81" t="str">
        <f t="shared" si="30"/>
        <v>БГ АГРО АД</v>
      </c>
      <c r="B422" s="81" t="str">
        <f t="shared" si="31"/>
        <v>148111353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-6457</v>
      </c>
    </row>
    <row r="423" spans="1:8" ht="15.75">
      <c r="A423" s="81" t="str">
        <f t="shared" si="30"/>
        <v>БГ АГРО АД</v>
      </c>
      <c r="B423" s="81" t="str">
        <f t="shared" si="31"/>
        <v>148111353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-6457</v>
      </c>
    </row>
    <row r="424" spans="1:8" ht="15.75">
      <c r="A424" s="81" t="str">
        <f t="shared" si="30"/>
        <v>БГ АГРО АД</v>
      </c>
      <c r="B424" s="81" t="str">
        <f t="shared" si="31"/>
        <v>148111353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БГ АГРО АД</v>
      </c>
      <c r="B425" s="81" t="str">
        <f t="shared" si="31"/>
        <v>148111353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БГ АГРО АД</v>
      </c>
      <c r="B426" s="81" t="str">
        <f t="shared" si="31"/>
        <v>148111353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БГ АГРО АД</v>
      </c>
      <c r="B427" s="81" t="str">
        <f t="shared" si="31"/>
        <v>148111353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БГ АГРО АД</v>
      </c>
      <c r="B428" s="81" t="str">
        <f t="shared" si="31"/>
        <v>148111353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БГ АГРО АД</v>
      </c>
      <c r="B429" s="81" t="str">
        <f t="shared" si="31"/>
        <v>148111353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БГ АГРО АД</v>
      </c>
      <c r="B430" s="81" t="str">
        <f t="shared" si="31"/>
        <v>148111353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БГ АГРО АД</v>
      </c>
      <c r="B431" s="81" t="str">
        <f t="shared" si="31"/>
        <v>148111353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БГ АГРО АД</v>
      </c>
      <c r="B432" s="81" t="str">
        <f t="shared" si="31"/>
        <v>148111353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БГ АГРО АД</v>
      </c>
      <c r="B433" s="81" t="str">
        <f t="shared" si="31"/>
        <v>148111353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БГ АГРО АД</v>
      </c>
      <c r="B434" s="81" t="str">
        <f t="shared" si="31"/>
        <v>148111353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82279</v>
      </c>
    </row>
    <row r="435" spans="1:8" ht="15.75">
      <c r="A435" s="81" t="str">
        <f t="shared" si="30"/>
        <v>БГ АГРО АД</v>
      </c>
      <c r="B435" s="81" t="str">
        <f t="shared" si="31"/>
        <v>148111353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БГ АГРО АД</v>
      </c>
      <c r="B436" s="81" t="str">
        <f t="shared" si="31"/>
        <v>148111353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БГ АГРО АД</v>
      </c>
      <c r="B437" s="81" t="str">
        <f t="shared" si="31"/>
        <v>148111353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82279</v>
      </c>
    </row>
    <row r="438" spans="1:8" ht="15.75">
      <c r="A438" s="81" t="str">
        <f t="shared" si="30"/>
        <v>БГ АГРО АД</v>
      </c>
      <c r="B438" s="81" t="str">
        <f t="shared" si="31"/>
        <v>148111353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БГ АГРО АД</v>
      </c>
      <c r="B439" s="81" t="str">
        <f t="shared" si="31"/>
        <v>148111353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БГ АГРО АД</v>
      </c>
      <c r="B440" s="81" t="str">
        <f t="shared" si="31"/>
        <v>148111353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БГ АГРО АД</v>
      </c>
      <c r="B441" s="81" t="str">
        <f t="shared" si="31"/>
        <v>148111353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БГ АГРО АД</v>
      </c>
      <c r="B442" s="81" t="str">
        <f t="shared" si="31"/>
        <v>148111353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БГ АГРО АД</v>
      </c>
      <c r="B443" s="81" t="str">
        <f t="shared" si="31"/>
        <v>148111353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БГ АГРО АД</v>
      </c>
      <c r="B444" s="81" t="str">
        <f t="shared" si="31"/>
        <v>148111353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БГ АГРО АД</v>
      </c>
      <c r="B445" s="81" t="str">
        <f t="shared" si="31"/>
        <v>148111353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БГ АГРО АД</v>
      </c>
      <c r="B446" s="81" t="str">
        <f t="shared" si="31"/>
        <v>148111353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БГ АГРО АД</v>
      </c>
      <c r="B447" s="81" t="str">
        <f t="shared" si="31"/>
        <v>148111353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БГ АГРО АД</v>
      </c>
      <c r="B448" s="81" t="str">
        <f t="shared" si="31"/>
        <v>148111353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БГ АГРО АД</v>
      </c>
      <c r="B449" s="81" t="str">
        <f t="shared" si="31"/>
        <v>148111353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БГ АГРО АД</v>
      </c>
      <c r="B450" s="81" t="str">
        <f t="shared" si="31"/>
        <v>148111353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БГ АГРО АД</v>
      </c>
      <c r="B451" s="81" t="str">
        <f t="shared" si="31"/>
        <v>148111353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БГ АГРО АД</v>
      </c>
      <c r="B452" s="81" t="str">
        <f t="shared" si="31"/>
        <v>148111353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БГ АГРО АД</v>
      </c>
      <c r="B453" s="81" t="str">
        <f t="shared" si="31"/>
        <v>148111353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БГ АГРО АД</v>
      </c>
      <c r="B454" s="81" t="str">
        <f t="shared" si="31"/>
        <v>148111353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БГ АГРО АД</v>
      </c>
      <c r="B455" s="81" t="str">
        <f t="shared" si="31"/>
        <v>148111353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БГ АГРО АД</v>
      </c>
      <c r="B456" s="81" t="str">
        <f t="shared" si="31"/>
        <v>148111353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БГ АГРО АД</v>
      </c>
      <c r="B457" s="81" t="str">
        <f t="shared" si="31"/>
        <v>148111353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БГ АГРО АД</v>
      </c>
      <c r="B458" s="81" t="str">
        <f t="shared" si="31"/>
        <v>148111353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БГ АГРО АД</v>
      </c>
      <c r="B459" s="81" t="str">
        <f t="shared" si="31"/>
        <v>148111353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2023-02-28T07:24:25Z</cp:lastPrinted>
  <dcterms:created xsi:type="dcterms:W3CDTF">2006-09-16T00:00:00Z</dcterms:created>
  <dcterms:modified xsi:type="dcterms:W3CDTF">2023-02-28T07:50:22Z</dcterms:modified>
  <cp:category/>
  <cp:version/>
  <cp:contentType/>
  <cp:contentStatus/>
</cp:coreProperties>
</file>